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910" windowHeight="9540" activeTab="0"/>
  </bookViews>
  <sheets>
    <sheet name="Scarpaza_2013_2013" sheetId="1" r:id="rId1"/>
  </sheets>
  <definedNames/>
  <calcPr fullCalcOnLoad="1"/>
</workbook>
</file>

<file path=xl/sharedStrings.xml><?xml version="1.0" encoding="utf-8"?>
<sst xmlns="http://schemas.openxmlformats.org/spreadsheetml/2006/main" count="183" uniqueCount="182">
  <si>
    <t xml:space="preserve">Classifica  Società  2012-2013  -  SCARPAZA  </t>
  </si>
  <si>
    <t>DIFF.</t>
  </si>
  <si>
    <t>PUNTI</t>
  </si>
  <si>
    <t>SOCIETA'</t>
  </si>
  <si>
    <t>PRESENZE</t>
  </si>
  <si>
    <t xml:space="preserve">   MEDIA</t>
  </si>
  <si>
    <t>Imola TRE Monti</t>
  </si>
  <si>
    <t>Forlì Corsa vino</t>
  </si>
  <si>
    <t>S.Cristoforo</t>
  </si>
  <si>
    <t>Voltana</t>
  </si>
  <si>
    <t>S.Carlo 4 Fonti</t>
  </si>
  <si>
    <t>Castigl. di Cervia</t>
  </si>
  <si>
    <t>Pisignan 2 prov</t>
  </si>
  <si>
    <t>Alfons. Girasoli</t>
  </si>
  <si>
    <t>Bertino. I MURI</t>
  </si>
  <si>
    <t>Locom. Pas. Mare</t>
  </si>
  <si>
    <t>Ravenna V.Pinete</t>
  </si>
  <si>
    <t>Ravenna Bassette</t>
  </si>
  <si>
    <t>Imola AVIS</t>
  </si>
  <si>
    <t>Porto Fuori (Turaza)</t>
  </si>
  <si>
    <t>S.Vittore C.Poll</t>
  </si>
  <si>
    <t>Castel Bologn.</t>
  </si>
  <si>
    <t>Bertinoro 5 Ville</t>
  </si>
  <si>
    <t>Ravenna Secondo Casadei</t>
  </si>
  <si>
    <t>ANFFAS</t>
  </si>
  <si>
    <t>Forlì AVIS</t>
  </si>
  <si>
    <t>Cervia P.Mare</t>
  </si>
  <si>
    <t>Cesena S.Giov.</t>
  </si>
  <si>
    <t>Presenze 1992-93 (17gare)</t>
  </si>
  <si>
    <t>Presenze 1993-94 (17gare)</t>
  </si>
  <si>
    <t>Presenze 1994-95 (17gare)</t>
  </si>
  <si>
    <t>Presenze 1995-96 (17gare)</t>
  </si>
  <si>
    <t>Presenze 1996-97 (17 gare)</t>
  </si>
  <si>
    <t>Presenze 1997-98 (19 gare)</t>
  </si>
  <si>
    <t>Presenze 1998-99 (19 gare)</t>
  </si>
  <si>
    <t>Presenze 1999-00 (18 gare)</t>
  </si>
  <si>
    <t>Presenze 2000-01 (18 gare)</t>
  </si>
  <si>
    <t>Presenze 2001-02 (18 gare)</t>
  </si>
  <si>
    <t>Presenze 2002-03 (18 gare)</t>
  </si>
  <si>
    <t>Presenze 2003-04 (18 gare)</t>
  </si>
  <si>
    <t>Presenze 2004-05 (18 gare)</t>
  </si>
  <si>
    <t>Presenze 2005-06 (18 gare)</t>
  </si>
  <si>
    <t>Presenze 2006-07 (19 gare)</t>
  </si>
  <si>
    <t>Presenze 2007-08 (19 gare)</t>
  </si>
  <si>
    <t>Presenze 2008-09 (20 gare)</t>
  </si>
  <si>
    <t>PRES. 2009-10 (21 gare)</t>
  </si>
  <si>
    <t>PRES. 2010-11 (20 gare)</t>
  </si>
  <si>
    <t>PRES. 2011-12 (21 gare)</t>
  </si>
  <si>
    <t>N.PR.</t>
  </si>
  <si>
    <t>PRES. 2012-13 (22 gare)</t>
  </si>
  <si>
    <t>G.S. LAMONE</t>
  </si>
  <si>
    <t>AVIS FORLI</t>
  </si>
  <si>
    <t>SECONDO CASADEI</t>
  </si>
  <si>
    <t>CERVESE</t>
  </si>
  <si>
    <t>SAN PANCRAZIO</t>
  </si>
  <si>
    <t>ENDAS CESENA</t>
  </si>
  <si>
    <t>I PODISTI</t>
  </si>
  <si>
    <t>G.P. VOLTANA</t>
  </si>
  <si>
    <t>ATLETICA MAMELI</t>
  </si>
  <si>
    <t>S.P. COTIGNOLA</t>
  </si>
  <si>
    <t>COOP. CERAMICA IMOLA</t>
  </si>
  <si>
    <t>S.P. ALFONSINE</t>
  </si>
  <si>
    <t>DINAMO FAENZA</t>
  </si>
  <si>
    <t>LOCOMOTIVA</t>
  </si>
  <si>
    <t>SAN VITTORE</t>
  </si>
  <si>
    <t>CAVEJA</t>
  </si>
  <si>
    <t>CAVA FORLI</t>
  </si>
  <si>
    <t>P. BERTINORO</t>
  </si>
  <si>
    <t>STELLA ROSSA FORLI</t>
  </si>
  <si>
    <t>G.S. DRAGO</t>
  </si>
  <si>
    <t>G.P.A. BRISIGHELLA</t>
  </si>
  <si>
    <t>ATL. CESENATICO</t>
  </si>
  <si>
    <t>AVIS CASTELBOLOGNESE</t>
  </si>
  <si>
    <t>CORRIMANIA</t>
  </si>
  <si>
    <t>P. CESENATE</t>
  </si>
  <si>
    <t>LUGHESINA</t>
  </si>
  <si>
    <t>AZZURRA</t>
  </si>
  <si>
    <t>TRE PONTI</t>
  </si>
  <si>
    <t>ATL. IMOLA</t>
  </si>
  <si>
    <t>P. CAMERLONA</t>
  </si>
  <si>
    <t>PONTE NUOVO</t>
  </si>
  <si>
    <t>AVIS FUSIGNANO</t>
  </si>
  <si>
    <t>SCUOLE</t>
  </si>
  <si>
    <t>AVIS IMOLA</t>
  </si>
  <si>
    <t>SEVEN</t>
  </si>
  <si>
    <t>SAN PATRIZIO</t>
  </si>
  <si>
    <t>MASSALOMBARDA</t>
  </si>
  <si>
    <t>AVIS CASTEL S.PIETRO</t>
  </si>
  <si>
    <t>EDERA FORLI</t>
  </si>
  <si>
    <t>CORRI FORREST</t>
  </si>
  <si>
    <t>TARTARUGHE</t>
  </si>
  <si>
    <t>R.R.C.</t>
  </si>
  <si>
    <t>RAPID S.BARTOLO</t>
  </si>
  <si>
    <t>LE VOLPI</t>
  </si>
  <si>
    <t>ARCUS RIMINI</t>
  </si>
  <si>
    <t>ENDAS CARICENTO RUNNING</t>
  </si>
  <si>
    <t>ATL.85 FAENZA</t>
  </si>
  <si>
    <t>GAMBETTOLESE</t>
  </si>
  <si>
    <t>PASTA GRANAROLO</t>
  </si>
  <si>
    <t>LIPPO CALDERARA</t>
  </si>
  <si>
    <t>SIDERMEC</t>
  </si>
  <si>
    <t>ATL.91 GATTEO</t>
  </si>
  <si>
    <t>GP ROMANI BIONDANI</t>
  </si>
  <si>
    <t>VIRTUS CESENA</t>
  </si>
  <si>
    <t>GABBI BOLOGNA</t>
  </si>
  <si>
    <t>POD. SASSOLESE</t>
  </si>
  <si>
    <t>GP AVIS SORBOLO</t>
  </si>
  <si>
    <t>EASY RUNNER</t>
  </si>
  <si>
    <t>P0RTA SARAGOZZA</t>
  </si>
  <si>
    <t>RUNNING RIMINI</t>
  </si>
  <si>
    <t>ATL. CASTENASO</t>
  </si>
  <si>
    <t>GPA S.MARINO</t>
  </si>
  <si>
    <t>G.P. DLF FS</t>
  </si>
  <si>
    <t>ARCI FONTANA - BO</t>
  </si>
  <si>
    <t>COMACCHIO RUNNING CLUB</t>
  </si>
  <si>
    <t>MONTE S.PIETRO</t>
  </si>
  <si>
    <t>ATLETICA GHIRLANDINA</t>
  </si>
  <si>
    <t>SOC. GS LA ROCCA</t>
  </si>
  <si>
    <t>PONTELUNGO</t>
  </si>
  <si>
    <t>NOVELLO</t>
  </si>
  <si>
    <t>MARCIATORI MORIANESI</t>
  </si>
  <si>
    <t>QUADRILATERO</t>
  </si>
  <si>
    <t>SAN RAFAEL (BO)</t>
  </si>
  <si>
    <t>GR.MARCIATORI PACENGO</t>
  </si>
  <si>
    <t>SCUOLA MORDANI</t>
  </si>
  <si>
    <t>POD. CASALGRANDE</t>
  </si>
  <si>
    <t>ATL. RIMINI NORD</t>
  </si>
  <si>
    <t>POL. PIANGIPANE</t>
  </si>
  <si>
    <t>ATL. LOLLI</t>
  </si>
  <si>
    <t>POD. OZZANESE</t>
  </si>
  <si>
    <t>INVICTA COPPARO</t>
  </si>
  <si>
    <t>MARCIATORI AVIS CARPANETO</t>
  </si>
  <si>
    <t>POD. MODENESE</t>
  </si>
  <si>
    <t>G.P. ANZOLESE</t>
  </si>
  <si>
    <t>RAVENNA RUNNING</t>
  </si>
  <si>
    <t>GOLDEN CLUB RIMINI</t>
  </si>
  <si>
    <t>POL.CALCIO COPPARESE</t>
  </si>
  <si>
    <t>RONDONE</t>
  </si>
  <si>
    <t>CESENA CAMMINA</t>
  </si>
  <si>
    <t>RICCIONE CORRI</t>
  </si>
  <si>
    <t>AVIS SALA BOLOGNESE</t>
  </si>
  <si>
    <t>CASAROSA FORNACETTE</t>
  </si>
  <si>
    <t>SALCUS</t>
  </si>
  <si>
    <t>RICCIONE PODISMO</t>
  </si>
  <si>
    <t>SURFIN SHOP</t>
  </si>
  <si>
    <t>PARCO DEI CEDRI</t>
  </si>
  <si>
    <t>CLUB 90 PONTICELLA</t>
  </si>
  <si>
    <t>SANMAURESE</t>
  </si>
  <si>
    <t>CESENA IRRIDUCIBILI</t>
  </si>
  <si>
    <t>S.ANDREA IN BAGNOLO</t>
  </si>
  <si>
    <t>S.S.Q9</t>
  </si>
  <si>
    <t>AVIS S.SEPOLCRO</t>
  </si>
  <si>
    <t>G.P. GALLIERA</t>
  </si>
  <si>
    <t>BLIZZARD</t>
  </si>
  <si>
    <t>G.P. LONGARA</t>
  </si>
  <si>
    <t>ATL. S.LAZZARO</t>
  </si>
  <si>
    <t>DINAMO SPORT</t>
  </si>
  <si>
    <t>ATL. TEAM TAVERNA</t>
  </si>
  <si>
    <t>OLIMPIA</t>
  </si>
  <si>
    <t>OLIMPIA NOVI RUNNING</t>
  </si>
  <si>
    <t>UISP BOLOGNA</t>
  </si>
  <si>
    <t>PQ6 RIMINI</t>
  </si>
  <si>
    <t>ACQUADELA BOLOGNA</t>
  </si>
  <si>
    <t>G.P. PERSICETANA</t>
  </si>
  <si>
    <t>100 KM PASSATORE</t>
  </si>
  <si>
    <t>AVIS TAGLIO DI PO</t>
  </si>
  <si>
    <t>MELITO</t>
  </si>
  <si>
    <t>RUNNER BERGAMO</t>
  </si>
  <si>
    <t>SPORT TIME</t>
  </si>
  <si>
    <t>TRAIL ROMAGNA RUNNING</t>
  </si>
  <si>
    <t>VILLA DESANCTIS</t>
  </si>
  <si>
    <t>AVIS CASALECCHIO</t>
  </si>
  <si>
    <t>CASTIGLIONE</t>
  </si>
  <si>
    <t>SOCIETA'  MINORI E LIBERI</t>
  </si>
  <si>
    <t>BOLLINI  VENDUTI</t>
  </si>
  <si>
    <t>BOLLINI  TOTALI</t>
  </si>
  <si>
    <t>,</t>
  </si>
  <si>
    <t>NOTA:</t>
  </si>
  <si>
    <t>PREMIAZIONE FINALE SOCIETA'</t>
  </si>
  <si>
    <t>Aver partecipato ad almeno 12 gare con un minimo di 10 iscritti a gara</t>
  </si>
  <si>
    <t>Media in 22 gare - 2011/12   2.328   - 2012/13 2.128  differenza -200 a gara</t>
  </si>
  <si>
    <t>Percent.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</si>
</sst>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_ ;[Red]\-#,##0\ "/>
    <numFmt numFmtId="166" formatCode="_-* #,##0.00_-;\-* #,##0.00_-;_-* &quot;-&quot;_-;_-@_-"/>
  </numFmts>
  <fonts count="47">
    <font>
      <sz val="10"/>
      <name val="Arial"/>
      <family val="0"/>
    </font>
    <font>
      <b/>
      <sz val="10"/>
      <name val="Arial"/>
      <family val="0"/>
    </font>
    <font>
      <b/>
      <sz val="16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Book Antiqua"/>
      <family val="1"/>
    </font>
    <font>
      <b/>
      <sz val="10"/>
      <color indexed="12"/>
      <name val="Book Antiqua"/>
      <family val="1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41" fontId="1" fillId="0" borderId="0" xfId="44" applyFont="1" applyAlignment="1">
      <alignment/>
    </xf>
    <xf numFmtId="0" fontId="1" fillId="0" borderId="0" xfId="0" applyFont="1" applyAlignment="1" quotePrefix="1">
      <alignment horizontal="left"/>
    </xf>
    <xf numFmtId="166" fontId="4" fillId="0" borderId="0" xfId="44" applyNumberFormat="1" applyFont="1" applyAlignment="1">
      <alignment/>
    </xf>
    <xf numFmtId="41" fontId="1" fillId="33" borderId="10" xfId="44" applyFont="1" applyFill="1" applyBorder="1" applyAlignment="1">
      <alignment/>
    </xf>
    <xf numFmtId="41" fontId="1" fillId="0" borderId="10" xfId="44" applyFont="1" applyBorder="1" applyAlignment="1">
      <alignment/>
    </xf>
    <xf numFmtId="41" fontId="1" fillId="0" borderId="10" xfId="44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41" fontId="1" fillId="0" borderId="11" xfId="44" applyFont="1" applyBorder="1" applyAlignment="1">
      <alignment/>
    </xf>
    <xf numFmtId="41" fontId="1" fillId="0" borderId="12" xfId="44" applyFont="1" applyFill="1" applyBorder="1" applyAlignment="1">
      <alignment/>
    </xf>
    <xf numFmtId="41" fontId="1" fillId="34" borderId="13" xfId="44" applyFont="1" applyFill="1" applyBorder="1" applyAlignment="1">
      <alignment/>
    </xf>
    <xf numFmtId="41" fontId="1" fillId="0" borderId="14" xfId="44" applyFont="1" applyFill="1" applyBorder="1" applyAlignment="1">
      <alignment/>
    </xf>
    <xf numFmtId="41" fontId="1" fillId="0" borderId="12" xfId="44" applyFont="1" applyBorder="1" applyAlignment="1">
      <alignment/>
    </xf>
    <xf numFmtId="41" fontId="1" fillId="0" borderId="14" xfId="44" applyFont="1" applyBorder="1" applyAlignment="1">
      <alignment/>
    </xf>
    <xf numFmtId="41" fontId="1" fillId="0" borderId="15" xfId="44" applyFont="1" applyBorder="1" applyAlignment="1">
      <alignment/>
    </xf>
    <xf numFmtId="41" fontId="1" fillId="0" borderId="16" xfId="44" applyFont="1" applyBorder="1" applyAlignment="1">
      <alignment/>
    </xf>
    <xf numFmtId="41" fontId="1" fillId="0" borderId="17" xfId="44" applyFont="1" applyBorder="1" applyAlignment="1">
      <alignment/>
    </xf>
    <xf numFmtId="41" fontId="1" fillId="0" borderId="18" xfId="44" applyFont="1" applyBorder="1" applyAlignment="1">
      <alignment/>
    </xf>
    <xf numFmtId="41" fontId="5" fillId="0" borderId="0" xfId="44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1" fontId="5" fillId="0" borderId="10" xfId="44" applyFont="1" applyFill="1" applyBorder="1" applyAlignment="1">
      <alignment/>
    </xf>
    <xf numFmtId="41" fontId="5" fillId="0" borderId="12" xfId="44" applyFont="1" applyFill="1" applyBorder="1" applyAlignment="1">
      <alignment/>
    </xf>
    <xf numFmtId="41" fontId="5" fillId="34" borderId="13" xfId="44" applyFont="1" applyFill="1" applyBorder="1" applyAlignment="1">
      <alignment/>
    </xf>
    <xf numFmtId="41" fontId="5" fillId="0" borderId="14" xfId="44" applyFont="1" applyFill="1" applyBorder="1" applyAlignment="1">
      <alignment/>
    </xf>
    <xf numFmtId="41" fontId="5" fillId="0" borderId="19" xfId="44" applyFont="1" applyFill="1" applyBorder="1" applyAlignment="1">
      <alignment/>
    </xf>
    <xf numFmtId="41" fontId="5" fillId="0" borderId="15" xfId="44" applyFont="1" applyFill="1" applyBorder="1" applyAlignment="1">
      <alignment/>
    </xf>
    <xf numFmtId="41" fontId="5" fillId="0" borderId="11" xfId="44" applyFont="1" applyFill="1" applyBorder="1" applyAlignment="1">
      <alignment/>
    </xf>
    <xf numFmtId="41" fontId="5" fillId="0" borderId="20" xfId="44" applyFont="1" applyFill="1" applyBorder="1" applyAlignment="1">
      <alignment/>
    </xf>
    <xf numFmtId="0" fontId="6" fillId="0" borderId="0" xfId="0" applyFont="1" applyAlignment="1">
      <alignment/>
    </xf>
    <xf numFmtId="41" fontId="6" fillId="0" borderId="0" xfId="44" applyFont="1" applyAlignment="1">
      <alignment/>
    </xf>
    <xf numFmtId="0" fontId="6" fillId="0" borderId="0" xfId="0" applyFont="1" applyAlignment="1" quotePrefix="1">
      <alignment horizontal="left"/>
    </xf>
    <xf numFmtId="41" fontId="7" fillId="0" borderId="15" xfId="44" applyFont="1" applyFill="1" applyBorder="1" applyAlignment="1">
      <alignment/>
    </xf>
    <xf numFmtId="41" fontId="7" fillId="0" borderId="10" xfId="44" applyFont="1" applyFill="1" applyBorder="1" applyAlignment="1">
      <alignment/>
    </xf>
    <xf numFmtId="41" fontId="8" fillId="0" borderId="10" xfId="4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66" fontId="9" fillId="0" borderId="12" xfId="44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15" fontId="1" fillId="35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1" fontId="10" fillId="0" borderId="10" xfId="44" applyFont="1" applyBorder="1" applyAlignment="1">
      <alignment/>
    </xf>
    <xf numFmtId="166" fontId="11" fillId="0" borderId="12" xfId="44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41" fontId="11" fillId="0" borderId="10" xfId="44" applyNumberFormat="1" applyFont="1" applyBorder="1" applyAlignment="1">
      <alignment/>
    </xf>
    <xf numFmtId="41" fontId="10" fillId="0" borderId="10" xfId="0" applyNumberFormat="1" applyFont="1" applyFill="1" applyBorder="1" applyAlignment="1">
      <alignment/>
    </xf>
    <xf numFmtId="166" fontId="9" fillId="0" borderId="0" xfId="44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="65" zoomScaleNormal="65" zoomScalePageLayoutView="0" workbookViewId="0" topLeftCell="A1">
      <selection activeCell="A1" sqref="A1:IV16384"/>
    </sheetView>
  </sheetViews>
  <sheetFormatPr defaultColWidth="9.140625" defaultRowHeight="12.75"/>
  <cols>
    <col min="1" max="16384" width="11.28125" style="4" customWidth="1"/>
  </cols>
  <sheetData>
    <row r="1" spans="1:14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</row>
    <row r="2" spans="1:27" s="10" customFormat="1" ht="19.5" customHeight="1">
      <c r="A2" s="5"/>
      <c r="B2" s="6"/>
      <c r="C2" s="7"/>
      <c r="D2" s="7"/>
      <c r="E2" s="7"/>
      <c r="F2" s="8">
        <v>41210</v>
      </c>
      <c r="G2" s="8">
        <v>41231</v>
      </c>
      <c r="H2" s="8">
        <v>41238</v>
      </c>
      <c r="I2" s="8">
        <v>41245</v>
      </c>
      <c r="J2" s="8">
        <v>41251</v>
      </c>
      <c r="K2" s="9">
        <v>41287</v>
      </c>
      <c r="L2" s="9">
        <v>41294</v>
      </c>
      <c r="M2" s="9">
        <v>41301</v>
      </c>
      <c r="N2" s="9">
        <v>41308</v>
      </c>
      <c r="O2" s="9">
        <v>41322</v>
      </c>
      <c r="P2" s="9">
        <v>41336</v>
      </c>
      <c r="Q2" s="9">
        <v>41343</v>
      </c>
      <c r="R2" s="9">
        <v>41350</v>
      </c>
      <c r="S2" s="9">
        <v>41357</v>
      </c>
      <c r="T2" s="9">
        <v>41385</v>
      </c>
      <c r="U2" s="9">
        <v>41389</v>
      </c>
      <c r="V2" s="9">
        <v>41391</v>
      </c>
      <c r="W2" s="9">
        <v>41399</v>
      </c>
      <c r="X2" s="9">
        <v>41405</v>
      </c>
      <c r="Y2" s="9">
        <v>41413</v>
      </c>
      <c r="Z2" s="9">
        <v>41420</v>
      </c>
      <c r="AA2" s="9">
        <v>41440</v>
      </c>
    </row>
    <row r="3" spans="1:27" s="11" customFormat="1" ht="40.5" customHeight="1" thickBo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4" t="s">
        <v>8</v>
      </c>
      <c r="I3" s="13" t="s">
        <v>9</v>
      </c>
      <c r="J3" s="14" t="s">
        <v>10</v>
      </c>
      <c r="K3" s="14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4" t="s">
        <v>18</v>
      </c>
      <c r="S3" s="15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  <c r="Y3" s="13" t="s">
        <v>25</v>
      </c>
      <c r="Z3" s="13" t="s">
        <v>26</v>
      </c>
      <c r="AA3" s="13" t="s">
        <v>27</v>
      </c>
    </row>
    <row r="4" spans="1:27" ht="15.75" hidden="1" thickBot="1">
      <c r="A4" s="16">
        <f aca="true" t="shared" si="0" ref="A4:A23">(B5-B4)</f>
        <v>-2060</v>
      </c>
      <c r="B4" s="17">
        <v>33207</v>
      </c>
      <c r="C4" s="18" t="s">
        <v>28</v>
      </c>
      <c r="D4" s="4">
        <f aca="true" t="shared" si="1" ref="D4:D11">COUNTIF(F4:AB4,"&gt;0")</f>
        <v>14</v>
      </c>
      <c r="E4" s="19">
        <f aca="true" t="shared" si="2" ref="E4:E24">SUM(B4/D4)</f>
        <v>2371.9285714285716</v>
      </c>
      <c r="F4" s="20">
        <v>2892</v>
      </c>
      <c r="G4" s="21">
        <v>0</v>
      </c>
      <c r="H4" s="21">
        <v>1830</v>
      </c>
      <c r="I4" s="21">
        <v>0</v>
      </c>
      <c r="J4" s="20">
        <v>1379</v>
      </c>
      <c r="K4" s="21">
        <v>1923</v>
      </c>
      <c r="L4" s="21">
        <v>2103</v>
      </c>
      <c r="M4" s="21">
        <v>0</v>
      </c>
      <c r="N4" s="21">
        <v>2408</v>
      </c>
      <c r="O4" s="21">
        <v>1702</v>
      </c>
      <c r="P4" s="20">
        <v>2052</v>
      </c>
      <c r="Q4" s="21">
        <v>0</v>
      </c>
      <c r="R4" s="21">
        <v>0</v>
      </c>
      <c r="S4" s="20">
        <v>1498</v>
      </c>
      <c r="T4" s="21">
        <v>1723</v>
      </c>
      <c r="U4" s="20">
        <v>1601</v>
      </c>
      <c r="V4" s="21">
        <v>2408</v>
      </c>
      <c r="W4" s="21">
        <v>0</v>
      </c>
      <c r="X4" s="21">
        <v>0</v>
      </c>
      <c r="Y4" s="21"/>
      <c r="Z4" s="20">
        <v>1899</v>
      </c>
      <c r="AA4" s="20">
        <v>3042</v>
      </c>
    </row>
    <row r="5" spans="1:27" ht="15.75" hidden="1" thickBot="1">
      <c r="A5" s="16">
        <f t="shared" si="0"/>
        <v>4496</v>
      </c>
      <c r="B5" s="17">
        <v>31147</v>
      </c>
      <c r="C5" s="18" t="s">
        <v>29</v>
      </c>
      <c r="D5" s="4">
        <f t="shared" si="1"/>
        <v>12</v>
      </c>
      <c r="E5" s="19">
        <f t="shared" si="2"/>
        <v>2595.5833333333335</v>
      </c>
      <c r="F5" s="21">
        <v>2964</v>
      </c>
      <c r="G5" s="21">
        <v>0</v>
      </c>
      <c r="H5" s="21">
        <v>1804</v>
      </c>
      <c r="I5" s="21">
        <v>0</v>
      </c>
      <c r="J5" s="21">
        <v>1880</v>
      </c>
      <c r="K5" s="20">
        <v>1784</v>
      </c>
      <c r="L5" s="21">
        <v>0</v>
      </c>
      <c r="M5" s="22">
        <v>0</v>
      </c>
      <c r="N5" s="20">
        <v>2237</v>
      </c>
      <c r="O5" s="21">
        <v>1711</v>
      </c>
      <c r="P5" s="21">
        <v>2284</v>
      </c>
      <c r="Q5" s="21">
        <v>0</v>
      </c>
      <c r="R5" s="21">
        <v>0</v>
      </c>
      <c r="S5" s="21">
        <v>1896</v>
      </c>
      <c r="T5" s="21">
        <v>0</v>
      </c>
      <c r="U5" s="21">
        <v>1673</v>
      </c>
      <c r="V5" s="20">
        <v>2237</v>
      </c>
      <c r="W5" s="21">
        <v>0</v>
      </c>
      <c r="X5" s="21">
        <v>0</v>
      </c>
      <c r="Y5" s="21"/>
      <c r="Z5" s="21">
        <v>2293</v>
      </c>
      <c r="AA5" s="21">
        <v>3129</v>
      </c>
    </row>
    <row r="6" spans="1:27" ht="15.75" hidden="1" thickBot="1">
      <c r="A6" s="16">
        <f t="shared" si="0"/>
        <v>-130</v>
      </c>
      <c r="B6" s="17">
        <v>35643</v>
      </c>
      <c r="C6" s="18" t="s">
        <v>30</v>
      </c>
      <c r="D6" s="4">
        <f t="shared" si="1"/>
        <v>14</v>
      </c>
      <c r="E6" s="19">
        <f t="shared" si="2"/>
        <v>2545.9285714285716</v>
      </c>
      <c r="F6" s="21">
        <v>3321</v>
      </c>
      <c r="G6" s="21">
        <v>0</v>
      </c>
      <c r="H6" s="21">
        <v>1891</v>
      </c>
      <c r="I6" s="21">
        <v>0</v>
      </c>
      <c r="J6" s="21">
        <v>1954</v>
      </c>
      <c r="K6" s="21">
        <v>1922</v>
      </c>
      <c r="L6" s="21">
        <v>0</v>
      </c>
      <c r="M6" s="21">
        <v>0</v>
      </c>
      <c r="N6" s="21">
        <v>2578</v>
      </c>
      <c r="O6" s="21">
        <v>1727</v>
      </c>
      <c r="P6" s="21">
        <v>2552</v>
      </c>
      <c r="Q6" s="21">
        <v>0</v>
      </c>
      <c r="R6" s="21">
        <v>1852</v>
      </c>
      <c r="S6" s="21">
        <v>1792</v>
      </c>
      <c r="T6" s="21">
        <v>1911</v>
      </c>
      <c r="U6" s="21">
        <v>1807</v>
      </c>
      <c r="V6" s="21">
        <v>2578</v>
      </c>
      <c r="W6" s="21">
        <v>0</v>
      </c>
      <c r="X6" s="21">
        <v>0</v>
      </c>
      <c r="Y6" s="21"/>
      <c r="Z6" s="21">
        <v>2060</v>
      </c>
      <c r="AA6" s="21">
        <v>3331</v>
      </c>
    </row>
    <row r="7" spans="1:27" ht="15.75" hidden="1" thickBot="1">
      <c r="A7" s="16">
        <f t="shared" si="0"/>
        <v>1318</v>
      </c>
      <c r="B7" s="17">
        <v>35513</v>
      </c>
      <c r="C7" s="18" t="s">
        <v>31</v>
      </c>
      <c r="D7" s="4">
        <f t="shared" si="1"/>
        <v>17</v>
      </c>
      <c r="E7" s="19">
        <f t="shared" si="2"/>
        <v>2089</v>
      </c>
      <c r="F7" s="21">
        <v>3301</v>
      </c>
      <c r="G7" s="21">
        <v>0</v>
      </c>
      <c r="H7" s="21">
        <v>1820</v>
      </c>
      <c r="I7" s="21">
        <v>0</v>
      </c>
      <c r="J7" s="21">
        <v>1832</v>
      </c>
      <c r="K7" s="21">
        <v>1890</v>
      </c>
      <c r="L7" s="21">
        <v>2106</v>
      </c>
      <c r="M7" s="21">
        <v>0</v>
      </c>
      <c r="N7" s="21">
        <v>2284</v>
      </c>
      <c r="O7" s="21">
        <v>1869</v>
      </c>
      <c r="P7" s="21">
        <v>2417</v>
      </c>
      <c r="Q7" s="20">
        <v>1730</v>
      </c>
      <c r="R7" s="20">
        <v>1760</v>
      </c>
      <c r="S7" s="21">
        <v>1741</v>
      </c>
      <c r="T7" s="20">
        <v>1515</v>
      </c>
      <c r="U7" s="21">
        <v>1670</v>
      </c>
      <c r="V7" s="21">
        <v>2284</v>
      </c>
      <c r="W7" s="22">
        <v>0</v>
      </c>
      <c r="X7" s="20">
        <v>1959</v>
      </c>
      <c r="Y7" s="20"/>
      <c r="Z7" s="21">
        <v>2311</v>
      </c>
      <c r="AA7" s="21">
        <v>3345</v>
      </c>
    </row>
    <row r="8" spans="1:27" ht="15.75" hidden="1" thickBot="1">
      <c r="A8" s="16">
        <f t="shared" si="0"/>
        <v>4679</v>
      </c>
      <c r="B8" s="17">
        <v>36831</v>
      </c>
      <c r="C8" s="23" t="s">
        <v>32</v>
      </c>
      <c r="D8" s="4">
        <f t="shared" si="1"/>
        <v>17</v>
      </c>
      <c r="E8" s="19">
        <f t="shared" si="2"/>
        <v>2166.529411764706</v>
      </c>
      <c r="F8" s="21">
        <v>2900</v>
      </c>
      <c r="G8" s="21">
        <v>0</v>
      </c>
      <c r="H8" s="21">
        <v>1895</v>
      </c>
      <c r="I8" s="21">
        <v>0</v>
      </c>
      <c r="J8" s="21">
        <v>2004</v>
      </c>
      <c r="K8" s="21">
        <v>1885</v>
      </c>
      <c r="L8" s="21">
        <v>2113</v>
      </c>
      <c r="M8" s="21">
        <v>0</v>
      </c>
      <c r="N8" s="21">
        <v>2416</v>
      </c>
      <c r="O8" s="20">
        <v>1650</v>
      </c>
      <c r="P8" s="21">
        <v>2480</v>
      </c>
      <c r="Q8" s="21">
        <v>1841</v>
      </c>
      <c r="R8" s="21">
        <v>1989</v>
      </c>
      <c r="S8" s="21">
        <v>1786</v>
      </c>
      <c r="T8" s="21">
        <v>1964</v>
      </c>
      <c r="U8" s="21">
        <v>1963</v>
      </c>
      <c r="V8" s="21">
        <v>2416</v>
      </c>
      <c r="W8" s="22">
        <v>0</v>
      </c>
      <c r="X8" s="21">
        <v>2101</v>
      </c>
      <c r="Y8" s="21"/>
      <c r="Z8" s="21">
        <v>2576</v>
      </c>
      <c r="AA8" s="21">
        <v>3366</v>
      </c>
    </row>
    <row r="9" spans="1:27" ht="15.75" hidden="1" thickBot="1">
      <c r="A9" s="16">
        <f t="shared" si="0"/>
        <v>2203</v>
      </c>
      <c r="B9" s="17">
        <v>41510</v>
      </c>
      <c r="C9" s="23" t="s">
        <v>33</v>
      </c>
      <c r="D9" s="4">
        <f t="shared" si="1"/>
        <v>18</v>
      </c>
      <c r="E9" s="19">
        <f t="shared" si="2"/>
        <v>2306.1111111111113</v>
      </c>
      <c r="F9" s="21">
        <v>3104</v>
      </c>
      <c r="G9" s="21">
        <v>0</v>
      </c>
      <c r="H9" s="20">
        <v>1662</v>
      </c>
      <c r="I9" s="20">
        <v>1814</v>
      </c>
      <c r="J9" s="21">
        <v>2018</v>
      </c>
      <c r="K9" s="21">
        <v>2120</v>
      </c>
      <c r="L9" s="21">
        <v>2199</v>
      </c>
      <c r="M9" s="21">
        <v>0</v>
      </c>
      <c r="N9" s="21">
        <v>2289</v>
      </c>
      <c r="O9" s="21">
        <v>1826</v>
      </c>
      <c r="P9" s="21">
        <v>2450</v>
      </c>
      <c r="Q9" s="21">
        <v>1972</v>
      </c>
      <c r="R9" s="21">
        <v>2248</v>
      </c>
      <c r="S9" s="21">
        <v>2002</v>
      </c>
      <c r="T9" s="21">
        <v>1996</v>
      </c>
      <c r="U9" s="21">
        <v>2010</v>
      </c>
      <c r="V9" s="21">
        <v>2289</v>
      </c>
      <c r="W9" s="22">
        <v>0</v>
      </c>
      <c r="X9" s="21">
        <v>2224</v>
      </c>
      <c r="Y9" s="21"/>
      <c r="Z9" s="21">
        <v>2226</v>
      </c>
      <c r="AA9" s="21">
        <v>3268</v>
      </c>
    </row>
    <row r="10" spans="1:27" ht="15.75" hidden="1" thickBot="1">
      <c r="A10" s="16">
        <f t="shared" si="0"/>
        <v>-1172</v>
      </c>
      <c r="B10" s="17">
        <v>43713</v>
      </c>
      <c r="C10" s="23" t="s">
        <v>34</v>
      </c>
      <c r="D10" s="24">
        <f t="shared" si="1"/>
        <v>18</v>
      </c>
      <c r="E10" s="19">
        <f t="shared" si="2"/>
        <v>2428.5</v>
      </c>
      <c r="F10" s="21">
        <v>3636</v>
      </c>
      <c r="G10" s="21">
        <v>0</v>
      </c>
      <c r="H10" s="21">
        <v>1812</v>
      </c>
      <c r="I10" s="21">
        <v>1842</v>
      </c>
      <c r="J10" s="21">
        <v>2047</v>
      </c>
      <c r="K10" s="21">
        <v>2129</v>
      </c>
      <c r="L10" s="21">
        <v>2305</v>
      </c>
      <c r="M10" s="21">
        <v>0</v>
      </c>
      <c r="N10" s="21">
        <v>2819</v>
      </c>
      <c r="O10" s="21">
        <v>1995</v>
      </c>
      <c r="P10" s="21">
        <v>2609</v>
      </c>
      <c r="Q10" s="21">
        <v>1983</v>
      </c>
      <c r="R10" s="21">
        <v>2024</v>
      </c>
      <c r="S10" s="21">
        <v>2257</v>
      </c>
      <c r="T10" s="21">
        <v>1719</v>
      </c>
      <c r="U10" s="21">
        <v>2009</v>
      </c>
      <c r="V10" s="21">
        <v>2819</v>
      </c>
      <c r="W10" s="22">
        <v>0</v>
      </c>
      <c r="X10" s="25">
        <v>2194</v>
      </c>
      <c r="Y10" s="21"/>
      <c r="Z10" s="21">
        <v>2358</v>
      </c>
      <c r="AA10" s="21">
        <v>3450</v>
      </c>
    </row>
    <row r="11" spans="1:27" ht="15.75" thickBot="1">
      <c r="A11" s="16">
        <f t="shared" si="0"/>
        <v>2381</v>
      </c>
      <c r="B11" s="17">
        <v>42541</v>
      </c>
      <c r="C11" s="23" t="s">
        <v>35</v>
      </c>
      <c r="D11" s="24">
        <f t="shared" si="1"/>
        <v>17</v>
      </c>
      <c r="E11" s="19">
        <f t="shared" si="2"/>
        <v>2502.4117647058824</v>
      </c>
      <c r="F11" s="21">
        <v>3855</v>
      </c>
      <c r="G11" s="21">
        <v>0</v>
      </c>
      <c r="H11" s="21">
        <v>2073</v>
      </c>
      <c r="I11" s="21">
        <v>1974</v>
      </c>
      <c r="J11" s="21">
        <v>2112</v>
      </c>
      <c r="K11" s="21">
        <v>2135</v>
      </c>
      <c r="L11" s="20">
        <v>1987</v>
      </c>
      <c r="M11" s="21">
        <v>0</v>
      </c>
      <c r="N11" s="21"/>
      <c r="O11" s="21">
        <v>2152</v>
      </c>
      <c r="P11" s="21">
        <v>2808</v>
      </c>
      <c r="Q11" s="21">
        <v>2078</v>
      </c>
      <c r="R11" s="21">
        <v>2321</v>
      </c>
      <c r="S11" s="21">
        <v>2125</v>
      </c>
      <c r="T11" s="25">
        <v>1897</v>
      </c>
      <c r="U11" s="25">
        <v>2145</v>
      </c>
      <c r="V11" s="21">
        <v>2667</v>
      </c>
      <c r="W11" s="26">
        <v>0</v>
      </c>
      <c r="X11" s="27">
        <v>2840</v>
      </c>
      <c r="Y11" s="28"/>
      <c r="Z11" s="21">
        <v>2607</v>
      </c>
      <c r="AA11" s="21">
        <v>3479</v>
      </c>
    </row>
    <row r="12" spans="1:27" ht="15.75" thickBot="1">
      <c r="A12" s="16">
        <f t="shared" si="0"/>
        <v>-2255</v>
      </c>
      <c r="B12" s="17">
        <v>44922</v>
      </c>
      <c r="C12" s="23" t="s">
        <v>36</v>
      </c>
      <c r="D12" s="24">
        <v>18</v>
      </c>
      <c r="E12" s="19">
        <f t="shared" si="2"/>
        <v>2495.6666666666665</v>
      </c>
      <c r="F12" s="21">
        <v>3860</v>
      </c>
      <c r="G12" s="21">
        <v>0</v>
      </c>
      <c r="H12" s="21">
        <v>2123</v>
      </c>
      <c r="I12" s="21">
        <v>2009</v>
      </c>
      <c r="J12" s="21">
        <v>2180</v>
      </c>
      <c r="K12" s="21">
        <v>2091</v>
      </c>
      <c r="L12" s="21">
        <v>2310</v>
      </c>
      <c r="M12" s="21">
        <v>0</v>
      </c>
      <c r="N12" s="21"/>
      <c r="O12" s="21">
        <v>2182</v>
      </c>
      <c r="P12" s="21">
        <v>2668</v>
      </c>
      <c r="Q12" s="21">
        <v>2446</v>
      </c>
      <c r="R12" s="21">
        <v>2356</v>
      </c>
      <c r="S12" s="29">
        <v>2453</v>
      </c>
      <c r="T12" s="27">
        <v>2245</v>
      </c>
      <c r="U12" s="27">
        <v>2413</v>
      </c>
      <c r="V12" s="30">
        <v>2735</v>
      </c>
      <c r="W12" s="21">
        <v>0</v>
      </c>
      <c r="X12" s="31">
        <v>2683</v>
      </c>
      <c r="Y12" s="21"/>
      <c r="Z12" s="21">
        <v>2450</v>
      </c>
      <c r="AA12" s="22">
        <v>3598</v>
      </c>
    </row>
    <row r="13" spans="1:27" ht="15.75" thickBot="1">
      <c r="A13" s="16">
        <f t="shared" si="0"/>
        <v>1304</v>
      </c>
      <c r="B13" s="17">
        <v>42667</v>
      </c>
      <c r="C13" s="23" t="s">
        <v>37</v>
      </c>
      <c r="D13" s="24">
        <v>18</v>
      </c>
      <c r="E13" s="19">
        <f t="shared" si="2"/>
        <v>2370.3888888888887</v>
      </c>
      <c r="F13" s="21">
        <v>3847</v>
      </c>
      <c r="G13" s="21">
        <v>0</v>
      </c>
      <c r="H13" s="21">
        <v>1944</v>
      </c>
      <c r="I13" s="21">
        <v>2101</v>
      </c>
      <c r="J13" s="21">
        <v>2061</v>
      </c>
      <c r="K13" s="21">
        <v>2055</v>
      </c>
      <c r="L13" s="21">
        <v>2171</v>
      </c>
      <c r="M13" s="21">
        <v>0</v>
      </c>
      <c r="N13" s="21"/>
      <c r="O13" s="21">
        <v>1938</v>
      </c>
      <c r="P13" s="21">
        <v>2737</v>
      </c>
      <c r="Q13" s="21">
        <v>2407</v>
      </c>
      <c r="R13" s="21">
        <v>2293</v>
      </c>
      <c r="S13" s="25">
        <v>2427</v>
      </c>
      <c r="T13" s="31">
        <v>2075</v>
      </c>
      <c r="U13" s="31">
        <v>2303</v>
      </c>
      <c r="V13" s="21">
        <v>2487</v>
      </c>
      <c r="W13" s="21">
        <v>0</v>
      </c>
      <c r="X13" s="21">
        <v>2117</v>
      </c>
      <c r="Y13" s="21"/>
      <c r="Z13" s="21">
        <v>2499</v>
      </c>
      <c r="AA13" s="21">
        <v>3349</v>
      </c>
    </row>
    <row r="14" spans="1:27" ht="15.75" thickBot="1">
      <c r="A14" s="16">
        <f t="shared" si="0"/>
        <v>151</v>
      </c>
      <c r="B14" s="17">
        <v>43971</v>
      </c>
      <c r="C14" s="23" t="s">
        <v>38</v>
      </c>
      <c r="D14" s="24">
        <v>18</v>
      </c>
      <c r="E14" s="19">
        <f t="shared" si="2"/>
        <v>2442.8333333333335</v>
      </c>
      <c r="F14" s="21">
        <v>3931</v>
      </c>
      <c r="G14" s="21">
        <v>0</v>
      </c>
      <c r="H14" s="25">
        <v>2067</v>
      </c>
      <c r="I14" s="21">
        <v>2130</v>
      </c>
      <c r="J14" s="21">
        <v>2222</v>
      </c>
      <c r="K14" s="21">
        <v>2095</v>
      </c>
      <c r="L14" s="25">
        <v>2369</v>
      </c>
      <c r="M14" s="21">
        <v>0</v>
      </c>
      <c r="N14" s="21"/>
      <c r="O14" s="21">
        <v>2200</v>
      </c>
      <c r="P14" s="21">
        <v>2672</v>
      </c>
      <c r="Q14" s="21">
        <v>2426</v>
      </c>
      <c r="R14" s="29">
        <v>2408</v>
      </c>
      <c r="S14" s="27">
        <v>2519</v>
      </c>
      <c r="T14" s="30">
        <v>1897</v>
      </c>
      <c r="U14" s="21">
        <v>2378</v>
      </c>
      <c r="V14" s="21">
        <v>2563</v>
      </c>
      <c r="W14" s="21">
        <v>0</v>
      </c>
      <c r="X14" s="21">
        <v>2104</v>
      </c>
      <c r="Y14" s="21"/>
      <c r="Z14" s="21">
        <v>2627</v>
      </c>
      <c r="AA14" s="21">
        <v>3298</v>
      </c>
    </row>
    <row r="15" spans="1:27" ht="15.75" thickBot="1">
      <c r="A15" s="16">
        <f t="shared" si="0"/>
        <v>-364</v>
      </c>
      <c r="B15" s="17">
        <v>44122</v>
      </c>
      <c r="C15" s="23" t="s">
        <v>39</v>
      </c>
      <c r="D15" s="24">
        <v>18</v>
      </c>
      <c r="E15" s="19">
        <f t="shared" si="2"/>
        <v>2451.222222222222</v>
      </c>
      <c r="F15" s="21">
        <v>3871</v>
      </c>
      <c r="G15" s="29">
        <v>0</v>
      </c>
      <c r="H15" s="27">
        <v>2178</v>
      </c>
      <c r="I15" s="30">
        <v>2118</v>
      </c>
      <c r="J15" s="21">
        <v>2084</v>
      </c>
      <c r="K15" s="32">
        <v>2143</v>
      </c>
      <c r="L15" s="27">
        <v>2377</v>
      </c>
      <c r="M15" s="30">
        <v>0</v>
      </c>
      <c r="N15" s="21"/>
      <c r="O15" s="21">
        <v>1939</v>
      </c>
      <c r="P15" s="21">
        <v>2240</v>
      </c>
      <c r="Q15" s="21">
        <v>2574</v>
      </c>
      <c r="R15" s="22">
        <v>2409</v>
      </c>
      <c r="S15" s="31">
        <v>2478</v>
      </c>
      <c r="T15" s="21">
        <v>1913</v>
      </c>
      <c r="U15" s="21">
        <v>2251</v>
      </c>
      <c r="V15" s="21">
        <v>2944</v>
      </c>
      <c r="W15" s="21">
        <v>0</v>
      </c>
      <c r="X15" s="21">
        <v>2322</v>
      </c>
      <c r="Y15" s="21"/>
      <c r="Z15" s="21">
        <v>3104</v>
      </c>
      <c r="AA15" s="21">
        <v>3057</v>
      </c>
    </row>
    <row r="16" spans="1:27" ht="15.75" thickBot="1">
      <c r="A16" s="16">
        <f t="shared" si="0"/>
        <v>1852</v>
      </c>
      <c r="B16" s="17">
        <v>43758</v>
      </c>
      <c r="C16" s="23" t="s">
        <v>40</v>
      </c>
      <c r="D16" s="24">
        <v>18</v>
      </c>
      <c r="E16" s="19">
        <f t="shared" si="2"/>
        <v>2431</v>
      </c>
      <c r="F16" s="21">
        <v>3919</v>
      </c>
      <c r="G16" s="21">
        <v>0</v>
      </c>
      <c r="H16" s="31">
        <v>2138</v>
      </c>
      <c r="I16" s="21">
        <v>1860</v>
      </c>
      <c r="J16" s="29">
        <v>2104</v>
      </c>
      <c r="K16" s="27">
        <v>2151</v>
      </c>
      <c r="L16" s="33">
        <v>2149</v>
      </c>
      <c r="M16" s="21">
        <v>0</v>
      </c>
      <c r="N16" s="21"/>
      <c r="O16" s="25">
        <v>2073</v>
      </c>
      <c r="P16" s="21">
        <v>2756</v>
      </c>
      <c r="Q16" s="21">
        <v>2719</v>
      </c>
      <c r="R16" s="21">
        <v>2312</v>
      </c>
      <c r="S16" s="21">
        <v>2430</v>
      </c>
      <c r="T16" s="21">
        <v>1959</v>
      </c>
      <c r="U16" s="21">
        <v>2153</v>
      </c>
      <c r="V16" s="25">
        <v>2904</v>
      </c>
      <c r="W16" s="21">
        <v>0</v>
      </c>
      <c r="X16" s="21">
        <v>2048</v>
      </c>
      <c r="Y16" s="21"/>
      <c r="Z16" s="25">
        <v>2751</v>
      </c>
      <c r="AA16" s="21">
        <v>3198</v>
      </c>
    </row>
    <row r="17" spans="1:27" ht="15.75" thickBot="1">
      <c r="A17" s="16">
        <f t="shared" si="0"/>
        <v>1141</v>
      </c>
      <c r="B17" s="17">
        <v>45610</v>
      </c>
      <c r="C17" s="23" t="s">
        <v>41</v>
      </c>
      <c r="D17" s="24">
        <v>18</v>
      </c>
      <c r="E17" s="19">
        <f t="shared" si="2"/>
        <v>2533.8888888888887</v>
      </c>
      <c r="F17" s="22">
        <v>4078</v>
      </c>
      <c r="G17" s="21">
        <v>0</v>
      </c>
      <c r="H17" s="21">
        <v>1972</v>
      </c>
      <c r="I17" s="21">
        <v>2132</v>
      </c>
      <c r="J17" s="25">
        <v>2086</v>
      </c>
      <c r="K17" s="31">
        <v>2119</v>
      </c>
      <c r="L17" s="21">
        <v>2053</v>
      </c>
      <c r="M17" s="22">
        <v>0</v>
      </c>
      <c r="N17" s="26"/>
      <c r="O17" s="27">
        <v>2452</v>
      </c>
      <c r="P17" s="34">
        <v>3116</v>
      </c>
      <c r="Q17" s="21">
        <v>2715</v>
      </c>
      <c r="R17" s="21">
        <v>2390</v>
      </c>
      <c r="S17" s="21">
        <v>2338</v>
      </c>
      <c r="T17" s="21">
        <v>2029</v>
      </c>
      <c r="U17" s="29">
        <v>2342</v>
      </c>
      <c r="V17" s="27">
        <v>3077</v>
      </c>
      <c r="W17" s="30">
        <v>0</v>
      </c>
      <c r="X17" s="21">
        <v>2274</v>
      </c>
      <c r="Y17" s="29"/>
      <c r="Z17" s="27">
        <v>3282</v>
      </c>
      <c r="AA17" s="30">
        <v>3076</v>
      </c>
    </row>
    <row r="18" spans="1:27" ht="15.75" thickBot="1">
      <c r="A18" s="16">
        <f t="shared" si="0"/>
        <v>-1275</v>
      </c>
      <c r="B18" s="35">
        <v>46751</v>
      </c>
      <c r="C18" s="36" t="s">
        <v>42</v>
      </c>
      <c r="D18" s="37">
        <v>19</v>
      </c>
      <c r="E18" s="19">
        <f t="shared" si="2"/>
        <v>2460.5789473684213</v>
      </c>
      <c r="F18" s="38">
        <v>4036</v>
      </c>
      <c r="G18" s="38">
        <v>1674</v>
      </c>
      <c r="H18" s="38">
        <v>2100</v>
      </c>
      <c r="I18" s="39">
        <v>2295</v>
      </c>
      <c r="J18" s="40">
        <v>2244</v>
      </c>
      <c r="K18" s="41">
        <v>2069</v>
      </c>
      <c r="L18" s="38">
        <v>2051</v>
      </c>
      <c r="M18" s="38">
        <v>0</v>
      </c>
      <c r="N18" s="38"/>
      <c r="O18" s="42">
        <v>2274</v>
      </c>
      <c r="P18" s="40">
        <v>3316</v>
      </c>
      <c r="Q18" s="41">
        <v>2719</v>
      </c>
      <c r="R18" s="38">
        <v>2391</v>
      </c>
      <c r="S18" s="38">
        <v>1924</v>
      </c>
      <c r="T18" s="38">
        <v>1969</v>
      </c>
      <c r="U18" s="38">
        <v>2226</v>
      </c>
      <c r="V18" s="43">
        <v>2930</v>
      </c>
      <c r="W18" s="38">
        <v>0</v>
      </c>
      <c r="X18" s="38">
        <v>2168</v>
      </c>
      <c r="Y18" s="38"/>
      <c r="Z18" s="43">
        <v>2916</v>
      </c>
      <c r="AA18" s="38">
        <v>3312</v>
      </c>
    </row>
    <row r="19" spans="1:27" ht="15.75" thickBot="1">
      <c r="A19" s="16">
        <f t="shared" si="0"/>
        <v>3382</v>
      </c>
      <c r="B19" s="35">
        <v>45476</v>
      </c>
      <c r="C19" s="36" t="s">
        <v>43</v>
      </c>
      <c r="D19" s="37">
        <v>19</v>
      </c>
      <c r="E19" s="19">
        <f t="shared" si="2"/>
        <v>2393.4736842105262</v>
      </c>
      <c r="F19" s="38">
        <v>4074</v>
      </c>
      <c r="G19" s="38">
        <v>1715</v>
      </c>
      <c r="H19" s="38">
        <v>2027</v>
      </c>
      <c r="I19" s="38">
        <v>2270</v>
      </c>
      <c r="J19" s="43">
        <v>1571</v>
      </c>
      <c r="K19" s="38">
        <v>1929</v>
      </c>
      <c r="L19" s="38">
        <v>2084</v>
      </c>
      <c r="M19" s="38">
        <v>0</v>
      </c>
      <c r="N19" s="38"/>
      <c r="O19" s="38">
        <v>2177</v>
      </c>
      <c r="P19" s="43">
        <v>3240</v>
      </c>
      <c r="Q19" s="44">
        <v>2700</v>
      </c>
      <c r="R19" s="44">
        <v>2369</v>
      </c>
      <c r="S19" s="38">
        <v>2271</v>
      </c>
      <c r="T19" s="38">
        <v>2069</v>
      </c>
      <c r="U19" s="38">
        <v>1974</v>
      </c>
      <c r="V19" s="38">
        <v>2652</v>
      </c>
      <c r="W19" s="44">
        <v>0</v>
      </c>
      <c r="X19" s="38">
        <v>2195</v>
      </c>
      <c r="Y19" s="38"/>
      <c r="Z19" s="38">
        <v>3028</v>
      </c>
      <c r="AA19" s="38">
        <v>3130</v>
      </c>
    </row>
    <row r="20" spans="1:27" ht="15.75" thickBot="1">
      <c r="A20" s="16">
        <f t="shared" si="0"/>
        <v>3363</v>
      </c>
      <c r="B20" s="35">
        <v>48858</v>
      </c>
      <c r="C20" s="36" t="s">
        <v>44</v>
      </c>
      <c r="D20" s="37">
        <v>20</v>
      </c>
      <c r="E20" s="19">
        <f t="shared" si="2"/>
        <v>2442.9</v>
      </c>
      <c r="F20" s="38">
        <v>4253</v>
      </c>
      <c r="G20" s="44">
        <v>2113</v>
      </c>
      <c r="H20" s="38">
        <v>2048</v>
      </c>
      <c r="I20" s="44">
        <v>2158</v>
      </c>
      <c r="J20" s="38">
        <v>1999</v>
      </c>
      <c r="K20" s="38">
        <v>1984</v>
      </c>
      <c r="L20" s="38">
        <v>1646</v>
      </c>
      <c r="M20" s="38">
        <v>1932</v>
      </c>
      <c r="N20" s="38"/>
      <c r="O20" s="38">
        <v>2037</v>
      </c>
      <c r="P20" s="39">
        <v>3233</v>
      </c>
      <c r="Q20" s="40">
        <v>2829</v>
      </c>
      <c r="R20" s="40">
        <v>2425</v>
      </c>
      <c r="S20" s="41">
        <v>2233</v>
      </c>
      <c r="T20" s="38">
        <v>2004</v>
      </c>
      <c r="U20" s="38">
        <v>2100</v>
      </c>
      <c r="V20" s="39">
        <v>2824</v>
      </c>
      <c r="W20" s="40">
        <v>2235</v>
      </c>
      <c r="X20" s="41">
        <v>2210</v>
      </c>
      <c r="Y20" s="38"/>
      <c r="Z20" s="38">
        <v>3131</v>
      </c>
      <c r="AA20" s="38">
        <v>3464</v>
      </c>
    </row>
    <row r="21" spans="1:27" ht="15.75" thickBot="1">
      <c r="A21" s="16">
        <f t="shared" si="0"/>
        <v>-5498</v>
      </c>
      <c r="B21" s="35">
        <v>52221</v>
      </c>
      <c r="C21" s="36" t="s">
        <v>45</v>
      </c>
      <c r="D21" s="37">
        <v>21</v>
      </c>
      <c r="E21" s="19">
        <f t="shared" si="2"/>
        <v>2486.714285714286</v>
      </c>
      <c r="F21" s="39">
        <v>4372</v>
      </c>
      <c r="G21" s="40">
        <v>2134</v>
      </c>
      <c r="H21" s="45">
        <v>2083</v>
      </c>
      <c r="I21" s="40">
        <v>2409</v>
      </c>
      <c r="J21" s="41">
        <v>1989</v>
      </c>
      <c r="K21" s="38">
        <v>2021</v>
      </c>
      <c r="L21" s="38">
        <v>2082</v>
      </c>
      <c r="M21" s="38">
        <v>1725</v>
      </c>
      <c r="N21" s="38"/>
      <c r="O21" s="38">
        <v>2222</v>
      </c>
      <c r="P21" s="38">
        <v>2980</v>
      </c>
      <c r="Q21" s="43">
        <v>2814</v>
      </c>
      <c r="R21" s="43">
        <v>2289</v>
      </c>
      <c r="S21" s="38">
        <v>2517</v>
      </c>
      <c r="T21" s="38">
        <v>2006</v>
      </c>
      <c r="U21" s="38">
        <v>2339</v>
      </c>
      <c r="V21" s="38">
        <v>2743</v>
      </c>
      <c r="W21" s="43">
        <v>2087</v>
      </c>
      <c r="X21" s="38">
        <v>2101</v>
      </c>
      <c r="Y21" s="38"/>
      <c r="Z21" s="38">
        <v>3038</v>
      </c>
      <c r="AA21" s="38">
        <v>3363</v>
      </c>
    </row>
    <row r="22" spans="1:27" ht="15.75" thickBot="1">
      <c r="A22" s="16">
        <f t="shared" si="0"/>
        <v>2181</v>
      </c>
      <c r="B22" s="35">
        <v>46723</v>
      </c>
      <c r="C22" s="36" t="s">
        <v>46</v>
      </c>
      <c r="D22" s="37">
        <v>20</v>
      </c>
      <c r="E22" s="19">
        <v>2336.15</v>
      </c>
      <c r="F22" s="44">
        <v>3618</v>
      </c>
      <c r="G22" s="43">
        <v>2009</v>
      </c>
      <c r="H22" s="38">
        <v>1707</v>
      </c>
      <c r="I22" s="43">
        <v>2046</v>
      </c>
      <c r="J22" s="38">
        <v>1850</v>
      </c>
      <c r="K22" s="38">
        <v>1983</v>
      </c>
      <c r="L22" s="38">
        <v>1783</v>
      </c>
      <c r="M22" s="44">
        <v>1877</v>
      </c>
      <c r="N22" s="38"/>
      <c r="O22" s="38">
        <v>2118</v>
      </c>
      <c r="P22" s="38">
        <v>2938</v>
      </c>
      <c r="Q22" s="38">
        <v>2591</v>
      </c>
      <c r="R22" s="38">
        <v>2240</v>
      </c>
      <c r="S22" s="38">
        <v>2156</v>
      </c>
      <c r="T22" s="38">
        <v>1934</v>
      </c>
      <c r="U22" s="38">
        <v>2162</v>
      </c>
      <c r="V22" s="38">
        <v>3030</v>
      </c>
      <c r="W22" s="38">
        <v>2143</v>
      </c>
      <c r="X22" s="38">
        <v>2023</v>
      </c>
      <c r="Y22" s="38"/>
      <c r="Z22" s="38">
        <v>3059</v>
      </c>
      <c r="AA22" s="44">
        <v>3456</v>
      </c>
    </row>
    <row r="23" spans="1:27" ht="15.75" thickBot="1">
      <c r="A23" s="16">
        <f t="shared" si="0"/>
        <v>-2073</v>
      </c>
      <c r="B23" s="35">
        <v>48904</v>
      </c>
      <c r="C23" s="36" t="s">
        <v>47</v>
      </c>
      <c r="D23" s="37">
        <v>21</v>
      </c>
      <c r="E23" s="19">
        <v>2328.7619047619046</v>
      </c>
      <c r="F23" s="40">
        <v>4408</v>
      </c>
      <c r="G23" s="41">
        <v>2041</v>
      </c>
      <c r="H23" s="38">
        <v>1905</v>
      </c>
      <c r="I23" s="38">
        <v>2166</v>
      </c>
      <c r="J23" s="38">
        <v>1861</v>
      </c>
      <c r="K23" s="38">
        <v>1923</v>
      </c>
      <c r="L23" s="39">
        <v>1755</v>
      </c>
      <c r="M23" s="40">
        <v>2003</v>
      </c>
      <c r="N23" s="41"/>
      <c r="O23" s="38">
        <v>1898</v>
      </c>
      <c r="P23" s="38">
        <v>3070</v>
      </c>
      <c r="Q23" s="38">
        <v>2610</v>
      </c>
      <c r="R23" s="38">
        <v>2155</v>
      </c>
      <c r="S23" s="38">
        <v>2129</v>
      </c>
      <c r="T23" s="38">
        <v>1567</v>
      </c>
      <c r="U23" s="38">
        <v>2207</v>
      </c>
      <c r="V23" s="38">
        <v>2475</v>
      </c>
      <c r="W23" s="38">
        <v>2140</v>
      </c>
      <c r="X23" s="38">
        <v>2261</v>
      </c>
      <c r="Y23" s="38">
        <v>1879</v>
      </c>
      <c r="Z23" s="39">
        <v>2816</v>
      </c>
      <c r="AA23" s="40">
        <v>3635</v>
      </c>
    </row>
    <row r="24" spans="1:27" s="46" customFormat="1" ht="15.75">
      <c r="A24" s="46" t="s">
        <v>48</v>
      </c>
      <c r="B24" s="47">
        <f>SUM(B25:B151)</f>
        <v>46831</v>
      </c>
      <c r="C24" s="48" t="s">
        <v>49</v>
      </c>
      <c r="D24" s="46">
        <f aca="true" t="shared" si="3" ref="D24:D87">COUNTIF(F24:AC24,"&gt;0")</f>
        <v>22</v>
      </c>
      <c r="E24" s="19">
        <f t="shared" si="2"/>
        <v>2128.681818181818</v>
      </c>
      <c r="F24" s="49">
        <f aca="true" t="shared" si="4" ref="F24:AA24">SUM(F25:F151)</f>
        <v>3876</v>
      </c>
      <c r="G24" s="50">
        <f t="shared" si="4"/>
        <v>1927</v>
      </c>
      <c r="H24" s="50">
        <f t="shared" si="4"/>
        <v>1801</v>
      </c>
      <c r="I24" s="50">
        <f t="shared" si="4"/>
        <v>2060</v>
      </c>
      <c r="J24" s="50">
        <f t="shared" si="4"/>
        <v>958</v>
      </c>
      <c r="K24" s="50">
        <f t="shared" si="4"/>
        <v>1898</v>
      </c>
      <c r="L24" s="50">
        <f t="shared" si="4"/>
        <v>1557</v>
      </c>
      <c r="M24" s="49">
        <f t="shared" si="4"/>
        <v>1932</v>
      </c>
      <c r="N24" s="51">
        <f t="shared" si="4"/>
        <v>1190</v>
      </c>
      <c r="O24" s="51">
        <f t="shared" si="4"/>
        <v>2002</v>
      </c>
      <c r="P24" s="50">
        <f t="shared" si="4"/>
        <v>2922</v>
      </c>
      <c r="Q24" s="50">
        <f t="shared" si="4"/>
        <v>2406</v>
      </c>
      <c r="R24" s="51">
        <f t="shared" si="4"/>
        <v>2303</v>
      </c>
      <c r="S24" s="50">
        <f>SUM(S25:S151)</f>
        <v>1768</v>
      </c>
      <c r="T24" s="51">
        <f>SUM(T25:T151)</f>
        <v>2085</v>
      </c>
      <c r="U24" s="50">
        <f t="shared" si="4"/>
        <v>2135</v>
      </c>
      <c r="V24" s="50">
        <f>SUM(V25:V151)</f>
        <v>2205</v>
      </c>
      <c r="W24" s="50">
        <f>SUM(W25:W151)</f>
        <v>2094</v>
      </c>
      <c r="X24" s="50">
        <f t="shared" si="4"/>
        <v>1802</v>
      </c>
      <c r="Y24" s="50">
        <f t="shared" si="4"/>
        <v>1782</v>
      </c>
      <c r="Z24" s="50">
        <f t="shared" si="4"/>
        <v>2524</v>
      </c>
      <c r="AA24" s="49">
        <f t="shared" si="4"/>
        <v>3604</v>
      </c>
    </row>
    <row r="25" spans="1:27" ht="12.75" customHeight="1">
      <c r="A25" s="52">
        <v>1</v>
      </c>
      <c r="B25" s="22">
        <f aca="true" t="shared" si="5" ref="B25:B88">SUM((F25:AC25))</f>
        <v>2892</v>
      </c>
      <c r="C25" s="53" t="s">
        <v>50</v>
      </c>
      <c r="D25" s="52">
        <f t="shared" si="3"/>
        <v>22</v>
      </c>
      <c r="E25" s="54">
        <f aca="true" t="shared" si="6" ref="E25:E88">SUM(B25/$D$24)</f>
        <v>131.45454545454547</v>
      </c>
      <c r="F25" s="52">
        <v>165</v>
      </c>
      <c r="G25" s="52">
        <v>139</v>
      </c>
      <c r="H25" s="52">
        <v>119</v>
      </c>
      <c r="I25" s="52">
        <v>143</v>
      </c>
      <c r="J25" s="52">
        <v>57</v>
      </c>
      <c r="K25" s="52">
        <v>126</v>
      </c>
      <c r="L25" s="52">
        <v>117</v>
      </c>
      <c r="M25" s="52">
        <v>145</v>
      </c>
      <c r="N25" s="52">
        <v>109</v>
      </c>
      <c r="O25" s="52">
        <v>142</v>
      </c>
      <c r="P25" s="52">
        <v>159</v>
      </c>
      <c r="Q25" s="52">
        <v>170</v>
      </c>
      <c r="R25" s="52">
        <v>126</v>
      </c>
      <c r="S25" s="52">
        <v>139</v>
      </c>
      <c r="T25" s="52">
        <v>125</v>
      </c>
      <c r="U25" s="52">
        <v>132</v>
      </c>
      <c r="V25" s="52">
        <v>124</v>
      </c>
      <c r="W25" s="52">
        <v>172</v>
      </c>
      <c r="X25" s="52">
        <v>75</v>
      </c>
      <c r="Y25" s="52">
        <v>130</v>
      </c>
      <c r="Z25" s="52">
        <v>139</v>
      </c>
      <c r="AA25" s="52">
        <v>139</v>
      </c>
    </row>
    <row r="26" spans="1:27" ht="12.75">
      <c r="A26" s="52">
        <f>SUM(A25+1)</f>
        <v>2</v>
      </c>
      <c r="B26" s="22">
        <f t="shared" si="5"/>
        <v>2452</v>
      </c>
      <c r="C26" s="53" t="s">
        <v>51</v>
      </c>
      <c r="D26" s="52">
        <f t="shared" si="3"/>
        <v>22</v>
      </c>
      <c r="E26" s="54">
        <f t="shared" si="6"/>
        <v>111.45454545454545</v>
      </c>
      <c r="F26" s="52">
        <v>122</v>
      </c>
      <c r="G26" s="52">
        <v>160</v>
      </c>
      <c r="H26" s="52">
        <v>132</v>
      </c>
      <c r="I26" s="52">
        <v>60</v>
      </c>
      <c r="J26" s="52">
        <v>75</v>
      </c>
      <c r="K26" s="52">
        <v>144</v>
      </c>
      <c r="L26" s="52">
        <f>(83+9)</f>
        <v>92</v>
      </c>
      <c r="M26" s="52">
        <v>94</v>
      </c>
      <c r="N26" s="52">
        <v>75</v>
      </c>
      <c r="O26" s="52">
        <v>121</v>
      </c>
      <c r="P26" s="52">
        <v>142</v>
      </c>
      <c r="Q26" s="52">
        <v>110</v>
      </c>
      <c r="R26" s="52">
        <v>113</v>
      </c>
      <c r="S26" s="52">
        <v>102</v>
      </c>
      <c r="T26" s="52">
        <v>112</v>
      </c>
      <c r="U26" s="52">
        <v>109</v>
      </c>
      <c r="V26" s="52">
        <v>132</v>
      </c>
      <c r="W26" s="52">
        <v>81</v>
      </c>
      <c r="X26" s="52">
        <v>81</v>
      </c>
      <c r="Y26" s="52">
        <v>117</v>
      </c>
      <c r="Z26" s="52">
        <v>115</v>
      </c>
      <c r="AA26" s="52">
        <v>163</v>
      </c>
    </row>
    <row r="27" spans="1:27" ht="12.75">
      <c r="A27" s="52">
        <v>2</v>
      </c>
      <c r="B27" s="22">
        <f t="shared" si="5"/>
        <v>2323</v>
      </c>
      <c r="C27" s="53" t="s">
        <v>52</v>
      </c>
      <c r="D27" s="52">
        <f t="shared" si="3"/>
        <v>22</v>
      </c>
      <c r="E27" s="54">
        <f t="shared" si="6"/>
        <v>105.5909090909091</v>
      </c>
      <c r="F27" s="52">
        <v>103</v>
      </c>
      <c r="G27" s="52">
        <v>100</v>
      </c>
      <c r="H27" s="52">
        <v>98</v>
      </c>
      <c r="I27" s="52">
        <v>104</v>
      </c>
      <c r="J27" s="52">
        <v>63</v>
      </c>
      <c r="K27" s="52">
        <v>119</v>
      </c>
      <c r="L27" s="52">
        <v>96</v>
      </c>
      <c r="M27" s="52">
        <v>116</v>
      </c>
      <c r="N27" s="52">
        <v>92</v>
      </c>
      <c r="O27" s="52">
        <v>126</v>
      </c>
      <c r="P27" s="52">
        <v>138</v>
      </c>
      <c r="Q27" s="52">
        <v>149</v>
      </c>
      <c r="R27" s="52">
        <v>92</v>
      </c>
      <c r="S27" s="52">
        <v>113</v>
      </c>
      <c r="T27" s="52">
        <v>103</v>
      </c>
      <c r="U27" s="52">
        <v>92</v>
      </c>
      <c r="V27" s="52">
        <v>93</v>
      </c>
      <c r="W27" s="52">
        <v>141</v>
      </c>
      <c r="X27" s="52">
        <v>81</v>
      </c>
      <c r="Y27" s="52">
        <v>102</v>
      </c>
      <c r="Z27" s="52">
        <v>102</v>
      </c>
      <c r="AA27" s="52">
        <v>100</v>
      </c>
    </row>
    <row r="28" spans="1:27" ht="12.75">
      <c r="A28" s="52">
        <f aca="true" t="shared" si="7" ref="A28:A91">SUM(A27+1)</f>
        <v>3</v>
      </c>
      <c r="B28" s="22">
        <f t="shared" si="5"/>
        <v>1967</v>
      </c>
      <c r="C28" s="53" t="s">
        <v>53</v>
      </c>
      <c r="D28" s="52">
        <f t="shared" si="3"/>
        <v>22</v>
      </c>
      <c r="E28" s="54">
        <f t="shared" si="6"/>
        <v>89.4090909090909</v>
      </c>
      <c r="F28" s="52">
        <v>96</v>
      </c>
      <c r="G28" s="52">
        <v>99</v>
      </c>
      <c r="H28" s="52">
        <v>102</v>
      </c>
      <c r="I28" s="52">
        <v>59</v>
      </c>
      <c r="J28" s="52">
        <v>57</v>
      </c>
      <c r="K28" s="52">
        <v>107</v>
      </c>
      <c r="L28" s="52">
        <v>99</v>
      </c>
      <c r="M28" s="52">
        <v>84</v>
      </c>
      <c r="N28" s="52">
        <v>62</v>
      </c>
      <c r="O28" s="52">
        <v>92</v>
      </c>
      <c r="P28" s="52">
        <v>89</v>
      </c>
      <c r="Q28" s="52">
        <v>123</v>
      </c>
      <c r="R28" s="52">
        <v>77</v>
      </c>
      <c r="S28" s="52">
        <v>99</v>
      </c>
      <c r="T28" s="52">
        <v>111</v>
      </c>
      <c r="U28" s="52">
        <v>58</v>
      </c>
      <c r="V28" s="52">
        <v>97</v>
      </c>
      <c r="W28" s="52">
        <v>103</v>
      </c>
      <c r="X28" s="52">
        <v>63</v>
      </c>
      <c r="Y28" s="52">
        <v>85</v>
      </c>
      <c r="Z28" s="52">
        <v>107</v>
      </c>
      <c r="AA28" s="52">
        <v>98</v>
      </c>
    </row>
    <row r="29" spans="1:27" ht="12.75">
      <c r="A29" s="52">
        <f t="shared" si="7"/>
        <v>4</v>
      </c>
      <c r="B29" s="22">
        <f t="shared" si="5"/>
        <v>1887</v>
      </c>
      <c r="C29" s="53" t="s">
        <v>54</v>
      </c>
      <c r="D29" s="52">
        <f t="shared" si="3"/>
        <v>22</v>
      </c>
      <c r="E29" s="54">
        <f t="shared" si="6"/>
        <v>85.77272727272727</v>
      </c>
      <c r="F29" s="52">
        <v>96</v>
      </c>
      <c r="G29" s="52">
        <v>94</v>
      </c>
      <c r="H29" s="52">
        <v>89</v>
      </c>
      <c r="I29" s="52">
        <v>83</v>
      </c>
      <c r="J29" s="52">
        <v>28</v>
      </c>
      <c r="K29" s="52">
        <v>86</v>
      </c>
      <c r="L29" s="52">
        <v>90</v>
      </c>
      <c r="M29" s="52">
        <v>91</v>
      </c>
      <c r="N29" s="52">
        <v>50</v>
      </c>
      <c r="O29" s="52">
        <v>96</v>
      </c>
      <c r="P29" s="52">
        <v>111</v>
      </c>
      <c r="Q29" s="52">
        <v>124</v>
      </c>
      <c r="R29" s="52">
        <v>89</v>
      </c>
      <c r="S29" s="52">
        <v>105</v>
      </c>
      <c r="T29" s="52">
        <v>93</v>
      </c>
      <c r="U29" s="52">
        <v>81</v>
      </c>
      <c r="V29" s="52">
        <v>69</v>
      </c>
      <c r="W29" s="52">
        <v>100</v>
      </c>
      <c r="X29" s="52">
        <v>53</v>
      </c>
      <c r="Y29" s="52">
        <v>91</v>
      </c>
      <c r="Z29" s="52">
        <v>84</v>
      </c>
      <c r="AA29" s="52">
        <v>84</v>
      </c>
    </row>
    <row r="30" spans="1:27" ht="12.75">
      <c r="A30" s="52">
        <f t="shared" si="7"/>
        <v>5</v>
      </c>
      <c r="B30" s="22">
        <f t="shared" si="5"/>
        <v>1787</v>
      </c>
      <c r="C30" s="53" t="s">
        <v>55</v>
      </c>
      <c r="D30" s="52">
        <f t="shared" si="3"/>
        <v>21</v>
      </c>
      <c r="E30" s="54">
        <f t="shared" si="6"/>
        <v>81.22727272727273</v>
      </c>
      <c r="F30" s="52">
        <v>87</v>
      </c>
      <c r="G30" s="52">
        <v>107</v>
      </c>
      <c r="H30" s="52">
        <v>115</v>
      </c>
      <c r="I30" s="52">
        <v>52</v>
      </c>
      <c r="J30" s="52">
        <v>68</v>
      </c>
      <c r="K30" s="52">
        <v>103</v>
      </c>
      <c r="L30" s="52">
        <v>98</v>
      </c>
      <c r="M30" s="52">
        <v>52</v>
      </c>
      <c r="N30" s="52">
        <v>81</v>
      </c>
      <c r="O30" s="52">
        <v>73</v>
      </c>
      <c r="P30" s="52">
        <v>97</v>
      </c>
      <c r="Q30" s="52">
        <v>72</v>
      </c>
      <c r="R30" s="52">
        <v>75</v>
      </c>
      <c r="S30" s="52">
        <v>81</v>
      </c>
      <c r="T30" s="52">
        <v>122</v>
      </c>
      <c r="U30" s="52">
        <v>54</v>
      </c>
      <c r="V30" s="52">
        <v>83</v>
      </c>
      <c r="W30" s="52">
        <v>82</v>
      </c>
      <c r="X30" s="52">
        <v>92</v>
      </c>
      <c r="Y30" s="52">
        <v>82</v>
      </c>
      <c r="Z30" s="52">
        <v>111</v>
      </c>
      <c r="AA30" s="52"/>
    </row>
    <row r="31" spans="1:27" ht="12.75">
      <c r="A31" s="52">
        <f t="shared" si="7"/>
        <v>6</v>
      </c>
      <c r="B31" s="22">
        <f t="shared" si="5"/>
        <v>1678</v>
      </c>
      <c r="C31" s="53" t="s">
        <v>56</v>
      </c>
      <c r="D31" s="52">
        <f t="shared" si="3"/>
        <v>22</v>
      </c>
      <c r="E31" s="54">
        <f t="shared" si="6"/>
        <v>76.27272727272727</v>
      </c>
      <c r="F31" s="52">
        <v>77</v>
      </c>
      <c r="G31" s="52">
        <v>67</v>
      </c>
      <c r="H31" s="52">
        <v>79</v>
      </c>
      <c r="I31" s="52">
        <v>68</v>
      </c>
      <c r="J31" s="52">
        <v>33</v>
      </c>
      <c r="K31" s="52">
        <v>75</v>
      </c>
      <c r="L31" s="52">
        <v>63</v>
      </c>
      <c r="M31" s="52">
        <v>85</v>
      </c>
      <c r="N31" s="52">
        <v>64</v>
      </c>
      <c r="O31" s="52">
        <v>99</v>
      </c>
      <c r="P31" s="52">
        <v>97</v>
      </c>
      <c r="Q31" s="52">
        <v>113</v>
      </c>
      <c r="R31" s="52">
        <v>58</v>
      </c>
      <c r="S31" s="52">
        <v>114</v>
      </c>
      <c r="T31" s="52">
        <v>69</v>
      </c>
      <c r="U31" s="52">
        <v>71</v>
      </c>
      <c r="V31" s="52">
        <v>58</v>
      </c>
      <c r="W31" s="52">
        <v>94</v>
      </c>
      <c r="X31" s="52">
        <v>62</v>
      </c>
      <c r="Y31" s="52">
        <v>74</v>
      </c>
      <c r="Z31" s="52">
        <v>83</v>
      </c>
      <c r="AA31" s="52">
        <v>75</v>
      </c>
    </row>
    <row r="32" spans="1:27" ht="12.75">
      <c r="A32" s="52">
        <f t="shared" si="7"/>
        <v>7</v>
      </c>
      <c r="B32" s="22">
        <f t="shared" si="5"/>
        <v>1313</v>
      </c>
      <c r="C32" s="53" t="s">
        <v>57</v>
      </c>
      <c r="D32" s="52">
        <f t="shared" si="3"/>
        <v>22</v>
      </c>
      <c r="E32" s="54">
        <f t="shared" si="6"/>
        <v>59.68181818181818</v>
      </c>
      <c r="F32" s="52">
        <v>93</v>
      </c>
      <c r="G32" s="52">
        <v>71</v>
      </c>
      <c r="H32" s="52">
        <v>36</v>
      </c>
      <c r="I32" s="52">
        <v>131</v>
      </c>
      <c r="J32" s="52">
        <v>16</v>
      </c>
      <c r="K32" s="52">
        <v>52</v>
      </c>
      <c r="L32" s="52">
        <v>23</v>
      </c>
      <c r="M32" s="52">
        <v>88</v>
      </c>
      <c r="N32" s="52">
        <v>41</v>
      </c>
      <c r="O32" s="52">
        <v>68</v>
      </c>
      <c r="P32" s="52">
        <v>75</v>
      </c>
      <c r="Q32" s="52">
        <v>86</v>
      </c>
      <c r="R32" s="52">
        <v>63</v>
      </c>
      <c r="S32" s="52">
        <v>32</v>
      </c>
      <c r="T32" s="52">
        <v>46</v>
      </c>
      <c r="U32" s="52">
        <v>72</v>
      </c>
      <c r="V32" s="52">
        <v>53</v>
      </c>
      <c r="W32" s="52">
        <v>46</v>
      </c>
      <c r="X32" s="52">
        <v>13</v>
      </c>
      <c r="Y32" s="52">
        <v>60</v>
      </c>
      <c r="Z32" s="52">
        <v>58</v>
      </c>
      <c r="AA32" s="52">
        <v>90</v>
      </c>
    </row>
    <row r="33" spans="1:27" ht="12.75">
      <c r="A33" s="52">
        <f t="shared" si="7"/>
        <v>8</v>
      </c>
      <c r="B33" s="22">
        <f t="shared" si="5"/>
        <v>1308</v>
      </c>
      <c r="C33" s="53" t="s">
        <v>58</v>
      </c>
      <c r="D33" s="52">
        <f t="shared" si="3"/>
        <v>22</v>
      </c>
      <c r="E33" s="54">
        <f t="shared" si="6"/>
        <v>59.45454545454545</v>
      </c>
      <c r="F33" s="52">
        <v>55</v>
      </c>
      <c r="G33" s="52">
        <v>64</v>
      </c>
      <c r="H33" s="52">
        <v>50</v>
      </c>
      <c r="I33" s="52">
        <v>58</v>
      </c>
      <c r="J33" s="52">
        <v>42</v>
      </c>
      <c r="K33" s="52">
        <v>61</v>
      </c>
      <c r="L33" s="52">
        <v>62</v>
      </c>
      <c r="M33" s="52">
        <v>59</v>
      </c>
      <c r="N33" s="52">
        <v>46</v>
      </c>
      <c r="O33" s="52">
        <v>71</v>
      </c>
      <c r="P33" s="52">
        <v>97</v>
      </c>
      <c r="Q33" s="52">
        <v>80</v>
      </c>
      <c r="R33" s="52">
        <v>46</v>
      </c>
      <c r="S33" s="52">
        <v>62</v>
      </c>
      <c r="T33" s="52">
        <v>72</v>
      </c>
      <c r="U33" s="52">
        <v>47</v>
      </c>
      <c r="V33" s="52">
        <v>46</v>
      </c>
      <c r="W33" s="52">
        <v>79</v>
      </c>
      <c r="X33" s="52">
        <v>35</v>
      </c>
      <c r="Y33" s="52">
        <v>65</v>
      </c>
      <c r="Z33" s="52">
        <v>59</v>
      </c>
      <c r="AA33" s="52">
        <v>52</v>
      </c>
    </row>
    <row r="34" spans="1:27" ht="12.75">
      <c r="A34" s="52">
        <f t="shared" si="7"/>
        <v>9</v>
      </c>
      <c r="B34" s="22">
        <f t="shared" si="5"/>
        <v>1282</v>
      </c>
      <c r="C34" s="53" t="s">
        <v>59</v>
      </c>
      <c r="D34" s="52">
        <f t="shared" si="3"/>
        <v>22</v>
      </c>
      <c r="E34" s="54">
        <f t="shared" si="6"/>
        <v>58.27272727272727</v>
      </c>
      <c r="F34" s="52">
        <v>96</v>
      </c>
      <c r="G34" s="52">
        <v>72</v>
      </c>
      <c r="H34" s="52">
        <v>37</v>
      </c>
      <c r="I34" s="55">
        <v>84</v>
      </c>
      <c r="J34" s="52">
        <v>30</v>
      </c>
      <c r="K34" s="52">
        <v>45</v>
      </c>
      <c r="L34" s="52">
        <v>38</v>
      </c>
      <c r="M34" s="52">
        <v>96</v>
      </c>
      <c r="N34" s="52">
        <v>24</v>
      </c>
      <c r="O34" s="52">
        <v>69</v>
      </c>
      <c r="P34" s="52">
        <v>83</v>
      </c>
      <c r="Q34" s="52">
        <v>80</v>
      </c>
      <c r="R34" s="52">
        <v>75</v>
      </c>
      <c r="S34" s="52">
        <v>51</v>
      </c>
      <c r="T34" s="52">
        <v>57</v>
      </c>
      <c r="U34" s="52">
        <v>63</v>
      </c>
      <c r="V34" s="52">
        <v>39</v>
      </c>
      <c r="W34" s="52">
        <v>81</v>
      </c>
      <c r="X34" s="52">
        <v>26</v>
      </c>
      <c r="Y34" s="52">
        <v>58</v>
      </c>
      <c r="Z34" s="52">
        <v>37</v>
      </c>
      <c r="AA34" s="52">
        <v>41</v>
      </c>
    </row>
    <row r="35" spans="1:27" ht="12.75">
      <c r="A35" s="52">
        <f t="shared" si="7"/>
        <v>10</v>
      </c>
      <c r="B35" s="22">
        <f t="shared" si="5"/>
        <v>1229</v>
      </c>
      <c r="C35" s="53" t="s">
        <v>60</v>
      </c>
      <c r="D35" s="52">
        <f t="shared" si="3"/>
        <v>22</v>
      </c>
      <c r="E35" s="54">
        <f t="shared" si="6"/>
        <v>55.86363636363637</v>
      </c>
      <c r="F35" s="52">
        <v>159</v>
      </c>
      <c r="G35" s="52">
        <v>43</v>
      </c>
      <c r="H35" s="52">
        <v>46</v>
      </c>
      <c r="I35" s="52">
        <v>59</v>
      </c>
      <c r="J35" s="52">
        <v>43</v>
      </c>
      <c r="K35" s="52">
        <v>45</v>
      </c>
      <c r="L35" s="52">
        <v>33</v>
      </c>
      <c r="M35" s="52">
        <v>55</v>
      </c>
      <c r="N35" s="52">
        <v>35</v>
      </c>
      <c r="O35" s="52">
        <v>58</v>
      </c>
      <c r="P35" s="52">
        <v>58</v>
      </c>
      <c r="Q35" s="52">
        <v>54</v>
      </c>
      <c r="R35" s="52">
        <v>77</v>
      </c>
      <c r="S35" s="52">
        <v>44</v>
      </c>
      <c r="T35" s="52">
        <v>50</v>
      </c>
      <c r="U35" s="52">
        <v>74</v>
      </c>
      <c r="V35" s="52">
        <v>55</v>
      </c>
      <c r="W35" s="52">
        <v>48</v>
      </c>
      <c r="X35" s="52">
        <v>37</v>
      </c>
      <c r="Y35" s="52">
        <v>50</v>
      </c>
      <c r="Z35" s="52">
        <v>49</v>
      </c>
      <c r="AA35" s="52">
        <v>57</v>
      </c>
    </row>
    <row r="36" spans="1:27" ht="12.75">
      <c r="A36" s="52">
        <f t="shared" si="7"/>
        <v>11</v>
      </c>
      <c r="B36" s="22">
        <f t="shared" si="5"/>
        <v>1073</v>
      </c>
      <c r="C36" s="53" t="s">
        <v>24</v>
      </c>
      <c r="D36" s="52">
        <f t="shared" si="3"/>
        <v>21</v>
      </c>
      <c r="E36" s="54">
        <f t="shared" si="6"/>
        <v>48.77272727272727</v>
      </c>
      <c r="F36" s="52">
        <v>40</v>
      </c>
      <c r="G36" s="52">
        <v>40</v>
      </c>
      <c r="H36" s="52">
        <v>41</v>
      </c>
      <c r="I36" s="52">
        <v>40</v>
      </c>
      <c r="J36" s="52">
        <v>30</v>
      </c>
      <c r="K36" s="52">
        <v>40</v>
      </c>
      <c r="L36" s="52">
        <v>40</v>
      </c>
      <c r="M36" s="52">
        <v>40</v>
      </c>
      <c r="N36" s="52">
        <v>33</v>
      </c>
      <c r="O36" s="52">
        <v>44</v>
      </c>
      <c r="P36" s="52">
        <v>45</v>
      </c>
      <c r="Q36" s="52">
        <v>46</v>
      </c>
      <c r="R36" s="52">
        <v>40</v>
      </c>
      <c r="S36" s="52">
        <v>46</v>
      </c>
      <c r="T36" s="52">
        <v>42</v>
      </c>
      <c r="U36" s="52">
        <v>38</v>
      </c>
      <c r="V36" s="52">
        <v>39</v>
      </c>
      <c r="W36" s="52">
        <v>35</v>
      </c>
      <c r="X36" s="52">
        <v>70</v>
      </c>
      <c r="Y36" s="52"/>
      <c r="Z36" s="52">
        <v>35</v>
      </c>
      <c r="AA36" s="52">
        <v>249</v>
      </c>
    </row>
    <row r="37" spans="1:27" ht="12.75">
      <c r="A37" s="52">
        <f t="shared" si="7"/>
        <v>12</v>
      </c>
      <c r="B37" s="22">
        <f t="shared" si="5"/>
        <v>1065</v>
      </c>
      <c r="C37" s="53" t="s">
        <v>61</v>
      </c>
      <c r="D37" s="52">
        <f t="shared" si="3"/>
        <v>22</v>
      </c>
      <c r="E37" s="54">
        <f t="shared" si="6"/>
        <v>48.40909090909091</v>
      </c>
      <c r="F37" s="52">
        <v>52</v>
      </c>
      <c r="G37" s="52">
        <v>33</v>
      </c>
      <c r="H37" s="52">
        <v>37</v>
      </c>
      <c r="I37" s="52">
        <v>65</v>
      </c>
      <c r="J37" s="52">
        <v>24</v>
      </c>
      <c r="K37" s="52">
        <v>34</v>
      </c>
      <c r="L37" s="52">
        <v>35</v>
      </c>
      <c r="M37" s="52">
        <v>95</v>
      </c>
      <c r="N37" s="52">
        <v>23</v>
      </c>
      <c r="O37" s="52">
        <v>46</v>
      </c>
      <c r="P37" s="52">
        <v>56</v>
      </c>
      <c r="Q37" s="52">
        <v>86</v>
      </c>
      <c r="R37" s="52">
        <v>49</v>
      </c>
      <c r="S37" s="52">
        <v>42</v>
      </c>
      <c r="T37" s="52">
        <v>38</v>
      </c>
      <c r="U37" s="52">
        <v>46</v>
      </c>
      <c r="V37" s="52">
        <v>35</v>
      </c>
      <c r="W37" s="52">
        <v>65</v>
      </c>
      <c r="X37" s="52">
        <v>19</v>
      </c>
      <c r="Y37" s="52">
        <v>39</v>
      </c>
      <c r="Z37" s="52">
        <v>83</v>
      </c>
      <c r="AA37" s="52">
        <v>63</v>
      </c>
    </row>
    <row r="38" spans="1:27" ht="12.75">
      <c r="A38" s="52">
        <f t="shared" si="7"/>
        <v>13</v>
      </c>
      <c r="B38" s="22">
        <f t="shared" si="5"/>
        <v>1049</v>
      </c>
      <c r="C38" s="53" t="s">
        <v>62</v>
      </c>
      <c r="D38" s="52">
        <f t="shared" si="3"/>
        <v>22</v>
      </c>
      <c r="E38" s="54">
        <f t="shared" si="6"/>
        <v>47.68181818181818</v>
      </c>
      <c r="F38" s="52">
        <v>50</v>
      </c>
      <c r="G38" s="52">
        <v>53</v>
      </c>
      <c r="H38" s="52">
        <v>53</v>
      </c>
      <c r="I38" s="52">
        <v>51</v>
      </c>
      <c r="J38" s="52">
        <v>40</v>
      </c>
      <c r="K38" s="52">
        <v>49</v>
      </c>
      <c r="L38" s="52">
        <v>46</v>
      </c>
      <c r="M38" s="52">
        <v>51</v>
      </c>
      <c r="N38" s="52">
        <v>30</v>
      </c>
      <c r="O38" s="52">
        <v>52</v>
      </c>
      <c r="P38" s="52">
        <v>53</v>
      </c>
      <c r="Q38" s="52">
        <v>59</v>
      </c>
      <c r="R38" s="52">
        <v>49</v>
      </c>
      <c r="S38" s="52">
        <v>49</v>
      </c>
      <c r="T38" s="52">
        <v>51</v>
      </c>
      <c r="U38" s="52">
        <v>54</v>
      </c>
      <c r="V38" s="52">
        <v>46</v>
      </c>
      <c r="W38" s="52">
        <v>45</v>
      </c>
      <c r="X38" s="52">
        <v>16</v>
      </c>
      <c r="Y38" s="52">
        <v>46</v>
      </c>
      <c r="Z38" s="52">
        <v>55</v>
      </c>
      <c r="AA38" s="52">
        <v>51</v>
      </c>
    </row>
    <row r="39" spans="1:27" ht="12.75">
      <c r="A39" s="52">
        <f t="shared" si="7"/>
        <v>14</v>
      </c>
      <c r="B39" s="22">
        <f t="shared" si="5"/>
        <v>1026</v>
      </c>
      <c r="C39" s="53" t="s">
        <v>63</v>
      </c>
      <c r="D39" s="52">
        <f t="shared" si="3"/>
        <v>22</v>
      </c>
      <c r="E39" s="54">
        <f t="shared" si="6"/>
        <v>46.63636363636363</v>
      </c>
      <c r="F39" s="52">
        <v>49</v>
      </c>
      <c r="G39" s="52">
        <v>39</v>
      </c>
      <c r="H39" s="52">
        <v>44</v>
      </c>
      <c r="I39" s="52">
        <v>41</v>
      </c>
      <c r="J39" s="52">
        <v>25</v>
      </c>
      <c r="K39" s="52">
        <v>50</v>
      </c>
      <c r="L39" s="52">
        <v>37</v>
      </c>
      <c r="M39" s="52">
        <v>57</v>
      </c>
      <c r="N39" s="52">
        <v>33</v>
      </c>
      <c r="O39" s="52">
        <v>77</v>
      </c>
      <c r="P39" s="52">
        <v>71</v>
      </c>
      <c r="Q39" s="52">
        <v>75</v>
      </c>
      <c r="R39" s="52">
        <v>30</v>
      </c>
      <c r="S39" s="52">
        <v>48</v>
      </c>
      <c r="T39" s="52">
        <v>42</v>
      </c>
      <c r="U39" s="52">
        <v>31</v>
      </c>
      <c r="V39" s="52">
        <v>42</v>
      </c>
      <c r="W39" s="52">
        <v>58</v>
      </c>
      <c r="X39" s="52">
        <v>34</v>
      </c>
      <c r="Y39" s="52">
        <v>38</v>
      </c>
      <c r="Z39" s="52">
        <v>48</v>
      </c>
      <c r="AA39" s="52">
        <v>57</v>
      </c>
    </row>
    <row r="40" spans="1:27" ht="12.75">
      <c r="A40" s="52">
        <f t="shared" si="7"/>
        <v>15</v>
      </c>
      <c r="B40" s="22">
        <f t="shared" si="5"/>
        <v>951</v>
      </c>
      <c r="C40" s="53" t="s">
        <v>64</v>
      </c>
      <c r="D40" s="52">
        <f t="shared" si="3"/>
        <v>22</v>
      </c>
      <c r="E40" s="54">
        <f t="shared" si="6"/>
        <v>43.22727272727273</v>
      </c>
      <c r="F40" s="52">
        <v>37</v>
      </c>
      <c r="G40" s="52">
        <v>41</v>
      </c>
      <c r="H40" s="52">
        <v>59</v>
      </c>
      <c r="I40" s="52">
        <v>25</v>
      </c>
      <c r="J40" s="52">
        <v>40</v>
      </c>
      <c r="K40" s="52">
        <v>42</v>
      </c>
      <c r="L40" s="52">
        <v>37</v>
      </c>
      <c r="M40" s="52">
        <v>50</v>
      </c>
      <c r="N40" s="52">
        <v>26</v>
      </c>
      <c r="O40" s="52">
        <v>35</v>
      </c>
      <c r="P40" s="52">
        <v>45</v>
      </c>
      <c r="Q40" s="52">
        <v>46</v>
      </c>
      <c r="R40" s="52">
        <v>25</v>
      </c>
      <c r="S40" s="52">
        <v>40</v>
      </c>
      <c r="T40" s="52">
        <v>98</v>
      </c>
      <c r="U40" s="52">
        <v>37</v>
      </c>
      <c r="V40" s="52">
        <v>39</v>
      </c>
      <c r="W40" s="52">
        <v>35</v>
      </c>
      <c r="X40" s="52">
        <v>24</v>
      </c>
      <c r="Y40" s="52">
        <v>40</v>
      </c>
      <c r="Z40" s="52">
        <v>41</v>
      </c>
      <c r="AA40" s="52">
        <v>89</v>
      </c>
    </row>
    <row r="41" spans="1:27" ht="12.75">
      <c r="A41" s="52">
        <f t="shared" si="7"/>
        <v>16</v>
      </c>
      <c r="B41" s="22">
        <f t="shared" si="5"/>
        <v>931</v>
      </c>
      <c r="C41" s="53" t="s">
        <v>65</v>
      </c>
      <c r="D41" s="52">
        <f t="shared" si="3"/>
        <v>22</v>
      </c>
      <c r="E41" s="54">
        <f t="shared" si="6"/>
        <v>42.31818181818182</v>
      </c>
      <c r="F41" s="52">
        <v>39</v>
      </c>
      <c r="G41" s="52">
        <v>55</v>
      </c>
      <c r="H41" s="52">
        <v>62</v>
      </c>
      <c r="I41" s="52">
        <v>27</v>
      </c>
      <c r="J41" s="52">
        <v>17</v>
      </c>
      <c r="K41" s="52">
        <v>42</v>
      </c>
      <c r="L41" s="52">
        <v>37</v>
      </c>
      <c r="M41" s="52">
        <v>47</v>
      </c>
      <c r="N41" s="52">
        <v>24</v>
      </c>
      <c r="O41" s="52">
        <v>64</v>
      </c>
      <c r="P41" s="52">
        <v>72</v>
      </c>
      <c r="Q41" s="52">
        <v>89</v>
      </c>
      <c r="R41" s="52">
        <v>25</v>
      </c>
      <c r="S41" s="52">
        <v>48</v>
      </c>
      <c r="T41" s="52">
        <v>41</v>
      </c>
      <c r="U41" s="52">
        <v>27</v>
      </c>
      <c r="V41" s="52">
        <v>25</v>
      </c>
      <c r="W41" s="52">
        <v>55</v>
      </c>
      <c r="X41" s="52">
        <v>27</v>
      </c>
      <c r="Y41" s="52">
        <v>30</v>
      </c>
      <c r="Z41" s="52">
        <v>41</v>
      </c>
      <c r="AA41" s="52">
        <v>37</v>
      </c>
    </row>
    <row r="42" spans="1:27" ht="12.75">
      <c r="A42" s="52">
        <f t="shared" si="7"/>
        <v>17</v>
      </c>
      <c r="B42" s="22">
        <f t="shared" si="5"/>
        <v>928</v>
      </c>
      <c r="C42" s="53" t="s">
        <v>66</v>
      </c>
      <c r="D42" s="52">
        <f t="shared" si="3"/>
        <v>21</v>
      </c>
      <c r="E42" s="54">
        <f t="shared" si="6"/>
        <v>42.18181818181818</v>
      </c>
      <c r="F42" s="52">
        <v>63</v>
      </c>
      <c r="G42" s="52">
        <v>60</v>
      </c>
      <c r="H42" s="52">
        <v>55</v>
      </c>
      <c r="I42" s="52"/>
      <c r="J42" s="52">
        <v>20</v>
      </c>
      <c r="K42" s="52">
        <v>55</v>
      </c>
      <c r="L42" s="52">
        <v>31</v>
      </c>
      <c r="M42" s="52">
        <v>24</v>
      </c>
      <c r="N42" s="52">
        <v>11</v>
      </c>
      <c r="O42" s="52">
        <v>53</v>
      </c>
      <c r="P42" s="52">
        <v>48</v>
      </c>
      <c r="Q42" s="52">
        <v>68</v>
      </c>
      <c r="R42" s="52">
        <v>55</v>
      </c>
      <c r="S42" s="52">
        <v>35</v>
      </c>
      <c r="T42" s="52">
        <v>57</v>
      </c>
      <c r="U42" s="52">
        <v>50</v>
      </c>
      <c r="V42" s="52">
        <v>23</v>
      </c>
      <c r="W42" s="52">
        <v>48</v>
      </c>
      <c r="X42" s="52">
        <v>21</v>
      </c>
      <c r="Y42" s="52">
        <v>65</v>
      </c>
      <c r="Z42" s="52">
        <v>54</v>
      </c>
      <c r="AA42" s="52">
        <v>32</v>
      </c>
    </row>
    <row r="43" spans="1:27" ht="12.75">
      <c r="A43" s="52">
        <f t="shared" si="7"/>
        <v>18</v>
      </c>
      <c r="B43" s="22">
        <f t="shared" si="5"/>
        <v>859</v>
      </c>
      <c r="C43" s="53" t="s">
        <v>67</v>
      </c>
      <c r="D43" s="52">
        <f t="shared" si="3"/>
        <v>22</v>
      </c>
      <c r="E43" s="54">
        <f t="shared" si="6"/>
        <v>39.04545454545455</v>
      </c>
      <c r="F43" s="52">
        <v>56</v>
      </c>
      <c r="G43" s="52">
        <v>36</v>
      </c>
      <c r="H43" s="52">
        <v>37</v>
      </c>
      <c r="I43" s="52">
        <v>41</v>
      </c>
      <c r="J43" s="52">
        <v>35</v>
      </c>
      <c r="K43" s="52">
        <v>36</v>
      </c>
      <c r="L43" s="52">
        <v>37</v>
      </c>
      <c r="M43" s="52">
        <v>37</v>
      </c>
      <c r="N43" s="52">
        <v>45</v>
      </c>
      <c r="O43" s="52">
        <v>34</v>
      </c>
      <c r="P43" s="52">
        <v>35</v>
      </c>
      <c r="Q43" s="52">
        <v>46</v>
      </c>
      <c r="R43" s="52">
        <v>45</v>
      </c>
      <c r="S43" s="52">
        <v>34</v>
      </c>
      <c r="T43" s="52">
        <v>36</v>
      </c>
      <c r="U43" s="52">
        <v>33</v>
      </c>
      <c r="V43" s="52">
        <v>41</v>
      </c>
      <c r="W43" s="52">
        <v>34</v>
      </c>
      <c r="X43" s="52">
        <v>35</v>
      </c>
      <c r="Y43" s="52">
        <v>35</v>
      </c>
      <c r="Z43" s="52">
        <v>38</v>
      </c>
      <c r="AA43" s="52">
        <v>53</v>
      </c>
    </row>
    <row r="44" spans="1:27" ht="12.75">
      <c r="A44" s="52">
        <f t="shared" si="7"/>
        <v>19</v>
      </c>
      <c r="B44" s="22">
        <f t="shared" si="5"/>
        <v>814</v>
      </c>
      <c r="C44" s="53" t="s">
        <v>68</v>
      </c>
      <c r="D44" s="52">
        <f t="shared" si="3"/>
        <v>22</v>
      </c>
      <c r="E44" s="54">
        <f t="shared" si="6"/>
        <v>37</v>
      </c>
      <c r="F44" s="52">
        <v>53</v>
      </c>
      <c r="G44" s="52">
        <v>53</v>
      </c>
      <c r="H44" s="52">
        <v>39</v>
      </c>
      <c r="I44" s="52">
        <v>10</v>
      </c>
      <c r="J44" s="52">
        <v>29</v>
      </c>
      <c r="K44" s="52">
        <v>41</v>
      </c>
      <c r="L44" s="52">
        <v>28</v>
      </c>
      <c r="M44" s="52">
        <v>36</v>
      </c>
      <c r="N44" s="52">
        <v>26</v>
      </c>
      <c r="O44" s="52">
        <v>38</v>
      </c>
      <c r="P44" s="52">
        <v>41</v>
      </c>
      <c r="Q44" s="52">
        <v>50</v>
      </c>
      <c r="R44" s="52">
        <v>37</v>
      </c>
      <c r="S44" s="52">
        <v>37</v>
      </c>
      <c r="T44" s="52">
        <v>39</v>
      </c>
      <c r="U44" s="52">
        <v>36</v>
      </c>
      <c r="V44" s="52">
        <v>34</v>
      </c>
      <c r="W44" s="52">
        <v>42</v>
      </c>
      <c r="X44" s="52">
        <v>28</v>
      </c>
      <c r="Y44" s="52">
        <v>37</v>
      </c>
      <c r="Z44" s="52">
        <v>44</v>
      </c>
      <c r="AA44" s="52">
        <v>36</v>
      </c>
    </row>
    <row r="45" spans="1:27" ht="12.75">
      <c r="A45" s="52">
        <f t="shared" si="7"/>
        <v>20</v>
      </c>
      <c r="B45" s="22">
        <f t="shared" si="5"/>
        <v>748</v>
      </c>
      <c r="C45" s="53" t="s">
        <v>69</v>
      </c>
      <c r="D45" s="52">
        <f t="shared" si="3"/>
        <v>21</v>
      </c>
      <c r="E45" s="54">
        <f t="shared" si="6"/>
        <v>34</v>
      </c>
      <c r="F45" s="52">
        <v>38</v>
      </c>
      <c r="G45" s="52">
        <v>37</v>
      </c>
      <c r="H45" s="52">
        <v>31</v>
      </c>
      <c r="I45" s="52">
        <v>32</v>
      </c>
      <c r="J45" s="52"/>
      <c r="K45" s="52">
        <v>36</v>
      </c>
      <c r="L45" s="52">
        <v>27</v>
      </c>
      <c r="M45" s="52">
        <v>34</v>
      </c>
      <c r="N45" s="52">
        <v>28</v>
      </c>
      <c r="O45" s="52">
        <v>53</v>
      </c>
      <c r="P45" s="52">
        <v>60</v>
      </c>
      <c r="Q45" s="52">
        <v>62</v>
      </c>
      <c r="R45" s="52">
        <v>29</v>
      </c>
      <c r="S45" s="52">
        <v>39</v>
      </c>
      <c r="T45" s="52">
        <v>32</v>
      </c>
      <c r="U45" s="52">
        <v>31</v>
      </c>
      <c r="V45" s="52">
        <v>27</v>
      </c>
      <c r="W45" s="52">
        <v>35</v>
      </c>
      <c r="X45" s="52">
        <v>16</v>
      </c>
      <c r="Y45" s="52">
        <v>20</v>
      </c>
      <c r="Z45" s="52">
        <v>32</v>
      </c>
      <c r="AA45" s="52">
        <v>49</v>
      </c>
    </row>
    <row r="46" spans="1:27" ht="12.75">
      <c r="A46" s="52">
        <f t="shared" si="7"/>
        <v>21</v>
      </c>
      <c r="B46" s="22">
        <f t="shared" si="5"/>
        <v>703</v>
      </c>
      <c r="C46" s="53" t="s">
        <v>70</v>
      </c>
      <c r="D46" s="52">
        <f t="shared" si="3"/>
        <v>22</v>
      </c>
      <c r="E46" s="54">
        <f t="shared" si="6"/>
        <v>31.954545454545453</v>
      </c>
      <c r="F46" s="52">
        <v>31</v>
      </c>
      <c r="G46" s="52">
        <v>31</v>
      </c>
      <c r="H46" s="52">
        <v>27</v>
      </c>
      <c r="I46" s="52">
        <v>26</v>
      </c>
      <c r="J46" s="52">
        <v>21</v>
      </c>
      <c r="K46" s="52">
        <v>29</v>
      </c>
      <c r="L46" s="52">
        <v>27</v>
      </c>
      <c r="M46" s="52">
        <v>32</v>
      </c>
      <c r="N46" s="52">
        <v>29</v>
      </c>
      <c r="O46" s="52">
        <v>31</v>
      </c>
      <c r="P46" s="52">
        <v>37</v>
      </c>
      <c r="Q46" s="52">
        <v>38</v>
      </c>
      <c r="R46" s="52">
        <v>34</v>
      </c>
      <c r="S46" s="52">
        <v>30</v>
      </c>
      <c r="T46" s="52">
        <v>31</v>
      </c>
      <c r="U46" s="52">
        <v>59</v>
      </c>
      <c r="V46" s="52">
        <v>28</v>
      </c>
      <c r="W46" s="52">
        <v>28</v>
      </c>
      <c r="X46" s="52">
        <v>30</v>
      </c>
      <c r="Y46" s="52">
        <v>27</v>
      </c>
      <c r="Z46" s="52">
        <v>37</v>
      </c>
      <c r="AA46" s="52">
        <v>40</v>
      </c>
    </row>
    <row r="47" spans="1:27" ht="12.75">
      <c r="A47" s="52">
        <f t="shared" si="7"/>
        <v>22</v>
      </c>
      <c r="B47" s="22">
        <f t="shared" si="5"/>
        <v>591</v>
      </c>
      <c r="C47" s="53" t="s">
        <v>71</v>
      </c>
      <c r="D47" s="52">
        <f t="shared" si="3"/>
        <v>20</v>
      </c>
      <c r="E47" s="54">
        <f t="shared" si="6"/>
        <v>26.863636363636363</v>
      </c>
      <c r="F47" s="52">
        <v>12</v>
      </c>
      <c r="G47" s="52">
        <v>14</v>
      </c>
      <c r="H47" s="52">
        <v>38</v>
      </c>
      <c r="I47" s="52">
        <v>18</v>
      </c>
      <c r="J47" s="52">
        <v>18</v>
      </c>
      <c r="K47" s="52">
        <v>42</v>
      </c>
      <c r="L47" s="52">
        <v>33</v>
      </c>
      <c r="M47" s="52">
        <v>22</v>
      </c>
      <c r="N47" s="52">
        <v>29</v>
      </c>
      <c r="O47" s="52">
        <v>33</v>
      </c>
      <c r="P47" s="52">
        <v>35</v>
      </c>
      <c r="Q47" s="52"/>
      <c r="R47" s="52"/>
      <c r="S47" s="52">
        <v>33</v>
      </c>
      <c r="T47" s="52">
        <v>35</v>
      </c>
      <c r="U47" s="52">
        <v>11</v>
      </c>
      <c r="V47" s="52">
        <v>35</v>
      </c>
      <c r="W47" s="52">
        <v>36</v>
      </c>
      <c r="X47" s="52">
        <v>27</v>
      </c>
      <c r="Y47" s="52">
        <v>22</v>
      </c>
      <c r="Z47" s="52">
        <v>42</v>
      </c>
      <c r="AA47" s="52">
        <v>56</v>
      </c>
    </row>
    <row r="48" spans="1:27" ht="12.75">
      <c r="A48" s="52">
        <f t="shared" si="7"/>
        <v>23</v>
      </c>
      <c r="B48" s="22">
        <f t="shared" si="5"/>
        <v>584</v>
      </c>
      <c r="C48" s="53" t="s">
        <v>72</v>
      </c>
      <c r="D48" s="52">
        <f t="shared" si="3"/>
        <v>21</v>
      </c>
      <c r="E48" s="54">
        <f t="shared" si="6"/>
        <v>26.545454545454547</v>
      </c>
      <c r="F48" s="52">
        <v>66</v>
      </c>
      <c r="G48" s="52">
        <v>23</v>
      </c>
      <c r="H48" s="52">
        <v>23</v>
      </c>
      <c r="I48" s="52">
        <v>30</v>
      </c>
      <c r="J48" s="52">
        <v>16</v>
      </c>
      <c r="K48" s="52">
        <v>17</v>
      </c>
      <c r="L48" s="52">
        <v>17</v>
      </c>
      <c r="M48" s="52">
        <v>24</v>
      </c>
      <c r="N48" s="52"/>
      <c r="O48" s="52">
        <v>30</v>
      </c>
      <c r="P48" s="52">
        <v>36</v>
      </c>
      <c r="Q48" s="52">
        <v>38</v>
      </c>
      <c r="R48" s="52">
        <v>43</v>
      </c>
      <c r="S48" s="52">
        <v>21</v>
      </c>
      <c r="T48" s="52">
        <v>26</v>
      </c>
      <c r="U48" s="52">
        <v>31</v>
      </c>
      <c r="V48" s="52">
        <v>31</v>
      </c>
      <c r="W48" s="52">
        <v>29</v>
      </c>
      <c r="X48" s="52">
        <v>13</v>
      </c>
      <c r="Y48" s="52">
        <v>29</v>
      </c>
      <c r="Z48" s="52">
        <v>25</v>
      </c>
      <c r="AA48" s="52">
        <v>16</v>
      </c>
    </row>
    <row r="49" spans="1:27" ht="12.75">
      <c r="A49" s="52">
        <f t="shared" si="7"/>
        <v>24</v>
      </c>
      <c r="B49" s="22">
        <f t="shared" si="5"/>
        <v>558</v>
      </c>
      <c r="C49" s="53" t="s">
        <v>73</v>
      </c>
      <c r="D49" s="52">
        <f t="shared" si="3"/>
        <v>20</v>
      </c>
      <c r="E49" s="54">
        <f t="shared" si="6"/>
        <v>25.363636363636363</v>
      </c>
      <c r="F49" s="52">
        <v>34</v>
      </c>
      <c r="G49" s="52">
        <v>27</v>
      </c>
      <c r="H49" s="52">
        <v>39</v>
      </c>
      <c r="I49" s="52">
        <v>15</v>
      </c>
      <c r="J49" s="52"/>
      <c r="K49" s="52">
        <v>32</v>
      </c>
      <c r="L49" s="52">
        <v>27</v>
      </c>
      <c r="M49" s="52">
        <v>25</v>
      </c>
      <c r="N49" s="52">
        <v>15</v>
      </c>
      <c r="O49" s="52">
        <v>37</v>
      </c>
      <c r="P49" s="52">
        <v>31</v>
      </c>
      <c r="Q49" s="52">
        <v>45</v>
      </c>
      <c r="R49" s="52">
        <v>12</v>
      </c>
      <c r="S49" s="52">
        <v>28</v>
      </c>
      <c r="T49" s="52"/>
      <c r="U49" s="52">
        <v>16</v>
      </c>
      <c r="V49" s="52">
        <v>30</v>
      </c>
      <c r="W49" s="52">
        <v>22</v>
      </c>
      <c r="X49" s="52">
        <v>26</v>
      </c>
      <c r="Y49" s="52">
        <v>28</v>
      </c>
      <c r="Z49" s="52">
        <v>37</v>
      </c>
      <c r="AA49" s="52">
        <v>32</v>
      </c>
    </row>
    <row r="50" spans="1:27" ht="12.75">
      <c r="A50" s="52">
        <f t="shared" si="7"/>
        <v>25</v>
      </c>
      <c r="B50" s="22">
        <f t="shared" si="5"/>
        <v>551</v>
      </c>
      <c r="C50" s="53" t="s">
        <v>74</v>
      </c>
      <c r="D50" s="52">
        <f t="shared" si="3"/>
        <v>18</v>
      </c>
      <c r="E50" s="54">
        <f t="shared" si="6"/>
        <v>25.045454545454547</v>
      </c>
      <c r="F50" s="52">
        <v>19</v>
      </c>
      <c r="G50" s="52">
        <v>21</v>
      </c>
      <c r="H50" s="52">
        <v>40</v>
      </c>
      <c r="I50" s="52"/>
      <c r="J50" s="52">
        <v>20</v>
      </c>
      <c r="K50" s="52">
        <v>41</v>
      </c>
      <c r="L50" s="52">
        <v>30</v>
      </c>
      <c r="M50" s="52">
        <v>20</v>
      </c>
      <c r="N50" s="52">
        <v>25</v>
      </c>
      <c r="O50" s="52"/>
      <c r="P50" s="52">
        <v>34</v>
      </c>
      <c r="Q50" s="52"/>
      <c r="R50" s="52"/>
      <c r="S50" s="52">
        <v>32</v>
      </c>
      <c r="T50" s="52">
        <v>43</v>
      </c>
      <c r="U50" s="52">
        <v>17</v>
      </c>
      <c r="V50" s="52">
        <v>26</v>
      </c>
      <c r="W50" s="52">
        <v>27</v>
      </c>
      <c r="X50" s="52">
        <v>27</v>
      </c>
      <c r="Y50" s="52">
        <v>34</v>
      </c>
      <c r="Z50" s="52">
        <v>31</v>
      </c>
      <c r="AA50" s="52">
        <v>64</v>
      </c>
    </row>
    <row r="51" spans="1:27" ht="12.75">
      <c r="A51" s="52">
        <f t="shared" si="7"/>
        <v>26</v>
      </c>
      <c r="B51" s="22">
        <f t="shared" si="5"/>
        <v>526</v>
      </c>
      <c r="C51" s="53" t="s">
        <v>75</v>
      </c>
      <c r="D51" s="52">
        <f t="shared" si="3"/>
        <v>18</v>
      </c>
      <c r="E51" s="54">
        <f t="shared" si="6"/>
        <v>23.90909090909091</v>
      </c>
      <c r="F51" s="52">
        <v>52</v>
      </c>
      <c r="G51" s="52">
        <v>28</v>
      </c>
      <c r="H51" s="52">
        <v>12</v>
      </c>
      <c r="I51" s="52">
        <v>41</v>
      </c>
      <c r="J51" s="52"/>
      <c r="K51" s="52">
        <v>11</v>
      </c>
      <c r="L51" s="52"/>
      <c r="M51" s="52">
        <v>44</v>
      </c>
      <c r="N51" s="52"/>
      <c r="O51" s="52">
        <v>28</v>
      </c>
      <c r="P51" s="52">
        <v>41</v>
      </c>
      <c r="Q51" s="52">
        <v>47</v>
      </c>
      <c r="R51" s="52">
        <v>34</v>
      </c>
      <c r="S51" s="52">
        <v>18</v>
      </c>
      <c r="T51" s="52">
        <v>12</v>
      </c>
      <c r="U51" s="52">
        <v>40</v>
      </c>
      <c r="V51" s="52">
        <v>17</v>
      </c>
      <c r="W51" s="52">
        <v>43</v>
      </c>
      <c r="X51" s="52"/>
      <c r="Y51" s="52">
        <v>16</v>
      </c>
      <c r="Z51" s="52">
        <v>24</v>
      </c>
      <c r="AA51" s="52">
        <v>18</v>
      </c>
    </row>
    <row r="52" spans="1:27" ht="12.75">
      <c r="A52" s="52">
        <f t="shared" si="7"/>
        <v>27</v>
      </c>
      <c r="B52" s="22">
        <f t="shared" si="5"/>
        <v>516</v>
      </c>
      <c r="C52" s="53" t="s">
        <v>76</v>
      </c>
      <c r="D52" s="52">
        <f t="shared" si="3"/>
        <v>21</v>
      </c>
      <c r="E52" s="54">
        <f t="shared" si="6"/>
        <v>23.454545454545453</v>
      </c>
      <c r="F52" s="52">
        <v>46</v>
      </c>
      <c r="G52" s="52">
        <v>25</v>
      </c>
      <c r="H52" s="52">
        <v>30</v>
      </c>
      <c r="I52" s="52"/>
      <c r="J52" s="52">
        <v>12</v>
      </c>
      <c r="K52" s="52">
        <v>33</v>
      </c>
      <c r="L52" s="52">
        <v>22</v>
      </c>
      <c r="M52" s="52">
        <v>18</v>
      </c>
      <c r="N52" s="52">
        <v>11</v>
      </c>
      <c r="O52" s="52">
        <v>22</v>
      </c>
      <c r="P52" s="52">
        <v>33</v>
      </c>
      <c r="Q52" s="52">
        <v>24</v>
      </c>
      <c r="R52" s="52">
        <v>20</v>
      </c>
      <c r="S52" s="52">
        <v>19</v>
      </c>
      <c r="T52" s="52">
        <v>22</v>
      </c>
      <c r="U52" s="52">
        <v>15</v>
      </c>
      <c r="V52" s="52">
        <v>23</v>
      </c>
      <c r="W52" s="52">
        <v>20</v>
      </c>
      <c r="X52" s="52">
        <v>21</v>
      </c>
      <c r="Y52" s="52">
        <v>30</v>
      </c>
      <c r="Z52" s="52">
        <v>20</v>
      </c>
      <c r="AA52" s="52">
        <v>50</v>
      </c>
    </row>
    <row r="53" spans="1:27" ht="12.75">
      <c r="A53" s="52">
        <f t="shared" si="7"/>
        <v>28</v>
      </c>
      <c r="B53" s="22">
        <f t="shared" si="5"/>
        <v>498</v>
      </c>
      <c r="C53" s="53" t="s">
        <v>77</v>
      </c>
      <c r="D53" s="52">
        <f t="shared" si="3"/>
        <v>21</v>
      </c>
      <c r="E53" s="54">
        <f t="shared" si="6"/>
        <v>22.636363636363637</v>
      </c>
      <c r="F53" s="52">
        <v>18</v>
      </c>
      <c r="G53" s="52">
        <v>24</v>
      </c>
      <c r="H53" s="52">
        <v>29</v>
      </c>
      <c r="I53" s="52">
        <v>24</v>
      </c>
      <c r="J53" s="52">
        <v>10</v>
      </c>
      <c r="K53" s="52">
        <v>22</v>
      </c>
      <c r="L53" s="52">
        <v>14</v>
      </c>
      <c r="M53" s="52">
        <v>28</v>
      </c>
      <c r="N53" s="52"/>
      <c r="O53" s="52">
        <v>36</v>
      </c>
      <c r="P53" s="52">
        <v>42</v>
      </c>
      <c r="Q53" s="52">
        <v>82</v>
      </c>
      <c r="R53" s="52">
        <v>13</v>
      </c>
      <c r="S53" s="52">
        <v>21</v>
      </c>
      <c r="T53" s="52">
        <v>10</v>
      </c>
      <c r="U53" s="52">
        <v>17</v>
      </c>
      <c r="V53" s="52">
        <v>12</v>
      </c>
      <c r="W53" s="52">
        <v>34</v>
      </c>
      <c r="X53" s="52">
        <v>10</v>
      </c>
      <c r="Y53" s="52">
        <v>20</v>
      </c>
      <c r="Z53" s="52">
        <v>16</v>
      </c>
      <c r="AA53" s="52">
        <v>16</v>
      </c>
    </row>
    <row r="54" spans="1:27" ht="12.75">
      <c r="A54" s="56">
        <f t="shared" si="7"/>
        <v>29</v>
      </c>
      <c r="B54" s="21">
        <f t="shared" si="5"/>
        <v>444</v>
      </c>
      <c r="C54" s="53" t="s">
        <v>78</v>
      </c>
      <c r="D54" s="56">
        <f t="shared" si="3"/>
        <v>17</v>
      </c>
      <c r="E54" s="54">
        <f t="shared" si="6"/>
        <v>20.181818181818183</v>
      </c>
      <c r="F54" s="52">
        <v>138</v>
      </c>
      <c r="G54" s="52">
        <v>14</v>
      </c>
      <c r="H54" s="52">
        <v>12</v>
      </c>
      <c r="I54" s="52">
        <v>24</v>
      </c>
      <c r="J54" s="52"/>
      <c r="K54" s="52"/>
      <c r="L54" s="52">
        <v>15</v>
      </c>
      <c r="M54" s="52">
        <v>26</v>
      </c>
      <c r="N54" s="52"/>
      <c r="O54" s="52"/>
      <c r="P54" s="52">
        <v>22</v>
      </c>
      <c r="Q54" s="52">
        <v>15</v>
      </c>
      <c r="R54" s="52">
        <v>51</v>
      </c>
      <c r="S54" s="52">
        <v>10</v>
      </c>
      <c r="T54" s="52">
        <v>12</v>
      </c>
      <c r="U54" s="52">
        <v>21</v>
      </c>
      <c r="V54" s="52">
        <v>21</v>
      </c>
      <c r="W54" s="52">
        <v>18</v>
      </c>
      <c r="X54" s="52"/>
      <c r="Y54" s="52">
        <v>16</v>
      </c>
      <c r="Z54" s="52">
        <v>13</v>
      </c>
      <c r="AA54" s="52">
        <v>16</v>
      </c>
    </row>
    <row r="55" spans="1:27" ht="12.75">
      <c r="A55" s="52">
        <f t="shared" si="7"/>
        <v>30</v>
      </c>
      <c r="B55" s="22">
        <f t="shared" si="5"/>
        <v>443</v>
      </c>
      <c r="C55" s="53" t="s">
        <v>79</v>
      </c>
      <c r="D55" s="52">
        <f t="shared" si="3"/>
        <v>21</v>
      </c>
      <c r="E55" s="54">
        <f t="shared" si="6"/>
        <v>20.136363636363637</v>
      </c>
      <c r="F55" s="52">
        <v>44</v>
      </c>
      <c r="G55" s="52">
        <v>20</v>
      </c>
      <c r="H55" s="52">
        <v>17</v>
      </c>
      <c r="I55" s="52">
        <v>18</v>
      </c>
      <c r="J55" s="52"/>
      <c r="K55" s="52">
        <v>19</v>
      </c>
      <c r="L55" s="52">
        <v>18</v>
      </c>
      <c r="M55" s="52">
        <v>25</v>
      </c>
      <c r="N55" s="52">
        <v>18</v>
      </c>
      <c r="O55" s="52">
        <v>18</v>
      </c>
      <c r="P55" s="52">
        <v>18</v>
      </c>
      <c r="Q55" s="52">
        <v>34</v>
      </c>
      <c r="R55" s="52">
        <v>21</v>
      </c>
      <c r="S55" s="52">
        <v>22</v>
      </c>
      <c r="T55" s="52">
        <v>21</v>
      </c>
      <c r="U55" s="52">
        <v>18</v>
      </c>
      <c r="V55" s="52">
        <v>20</v>
      </c>
      <c r="W55" s="52">
        <v>22</v>
      </c>
      <c r="X55" s="52">
        <v>15</v>
      </c>
      <c r="Y55" s="52">
        <v>18</v>
      </c>
      <c r="Z55" s="52">
        <v>17</v>
      </c>
      <c r="AA55" s="52">
        <v>20</v>
      </c>
    </row>
    <row r="56" spans="1:27" ht="12.75">
      <c r="A56" s="52">
        <f t="shared" si="7"/>
        <v>31</v>
      </c>
      <c r="B56" s="22">
        <f t="shared" si="5"/>
        <v>406</v>
      </c>
      <c r="C56" s="53" t="s">
        <v>80</v>
      </c>
      <c r="D56" s="52">
        <f t="shared" si="3"/>
        <v>18</v>
      </c>
      <c r="E56" s="54">
        <f t="shared" si="6"/>
        <v>18.454545454545453</v>
      </c>
      <c r="F56" s="52">
        <v>23</v>
      </c>
      <c r="G56" s="52">
        <v>11</v>
      </c>
      <c r="H56" s="52"/>
      <c r="I56" s="52">
        <v>28</v>
      </c>
      <c r="J56" s="52"/>
      <c r="K56" s="52">
        <v>30</v>
      </c>
      <c r="L56" s="52">
        <v>21</v>
      </c>
      <c r="M56" s="52">
        <v>28</v>
      </c>
      <c r="N56" s="52"/>
      <c r="O56" s="52">
        <v>37</v>
      </c>
      <c r="P56" s="52">
        <v>29</v>
      </c>
      <c r="Q56" s="52">
        <v>42</v>
      </c>
      <c r="R56" s="52">
        <v>10</v>
      </c>
      <c r="S56" s="52">
        <v>20</v>
      </c>
      <c r="T56" s="52">
        <v>14</v>
      </c>
      <c r="U56" s="52">
        <v>14</v>
      </c>
      <c r="V56" s="52">
        <v>13</v>
      </c>
      <c r="W56" s="52">
        <v>33</v>
      </c>
      <c r="X56" s="52"/>
      <c r="Y56" s="52">
        <v>17</v>
      </c>
      <c r="Z56" s="52">
        <v>24</v>
      </c>
      <c r="AA56" s="52">
        <v>12</v>
      </c>
    </row>
    <row r="57" spans="1:27" ht="12.75">
      <c r="A57" s="52">
        <f t="shared" si="7"/>
        <v>32</v>
      </c>
      <c r="B57" s="22">
        <f t="shared" si="5"/>
        <v>398</v>
      </c>
      <c r="C57" s="53" t="s">
        <v>81</v>
      </c>
      <c r="D57" s="52">
        <f t="shared" si="3"/>
        <v>19</v>
      </c>
      <c r="E57" s="54">
        <f t="shared" si="6"/>
        <v>18.09090909090909</v>
      </c>
      <c r="F57" s="52">
        <v>35</v>
      </c>
      <c r="G57" s="52">
        <v>24</v>
      </c>
      <c r="H57" s="52">
        <v>16</v>
      </c>
      <c r="I57" s="52">
        <v>26</v>
      </c>
      <c r="J57" s="52"/>
      <c r="K57" s="52">
        <v>16</v>
      </c>
      <c r="L57" s="52">
        <v>10</v>
      </c>
      <c r="M57" s="52">
        <v>40</v>
      </c>
      <c r="N57" s="52"/>
      <c r="O57" s="52">
        <v>19</v>
      </c>
      <c r="P57" s="52">
        <v>19</v>
      </c>
      <c r="Q57" s="52">
        <v>35</v>
      </c>
      <c r="R57" s="52">
        <v>29</v>
      </c>
      <c r="S57" s="52">
        <v>16</v>
      </c>
      <c r="T57" s="52">
        <v>17</v>
      </c>
      <c r="U57" s="52">
        <v>26</v>
      </c>
      <c r="V57" s="52">
        <v>11</v>
      </c>
      <c r="W57" s="52">
        <v>17</v>
      </c>
      <c r="X57" s="52"/>
      <c r="Y57" s="52">
        <v>11</v>
      </c>
      <c r="Z57" s="52">
        <v>13</v>
      </c>
      <c r="AA57" s="52">
        <v>18</v>
      </c>
    </row>
    <row r="58" spans="1:27" ht="12.75">
      <c r="A58" s="56">
        <f t="shared" si="7"/>
        <v>33</v>
      </c>
      <c r="B58" s="21">
        <f t="shared" si="5"/>
        <v>392</v>
      </c>
      <c r="C58" s="52" t="s">
        <v>82</v>
      </c>
      <c r="D58" s="56">
        <f t="shared" si="3"/>
        <v>1</v>
      </c>
      <c r="E58" s="54">
        <f t="shared" si="6"/>
        <v>17.818181818181817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>
        <v>392</v>
      </c>
      <c r="Y58" s="52"/>
      <c r="Z58" s="52"/>
      <c r="AA58" s="52"/>
    </row>
    <row r="59" spans="1:27" ht="12.75">
      <c r="A59" s="52">
        <f t="shared" si="7"/>
        <v>34</v>
      </c>
      <c r="B59" s="22">
        <f t="shared" si="5"/>
        <v>388</v>
      </c>
      <c r="C59" s="53" t="s">
        <v>83</v>
      </c>
      <c r="D59" s="52">
        <f t="shared" si="3"/>
        <v>22</v>
      </c>
      <c r="E59" s="54">
        <f t="shared" si="6"/>
        <v>17.636363636363637</v>
      </c>
      <c r="F59" s="52">
        <v>58</v>
      </c>
      <c r="G59" s="52">
        <v>14</v>
      </c>
      <c r="H59" s="52">
        <v>11</v>
      </c>
      <c r="I59" s="52">
        <v>17</v>
      </c>
      <c r="J59" s="52">
        <v>11</v>
      </c>
      <c r="K59" s="52">
        <v>15</v>
      </c>
      <c r="L59" s="52">
        <v>13</v>
      </c>
      <c r="M59" s="52">
        <v>19</v>
      </c>
      <c r="N59" s="52">
        <v>11</v>
      </c>
      <c r="O59" s="52">
        <v>14</v>
      </c>
      <c r="P59" s="52">
        <v>22</v>
      </c>
      <c r="Q59" s="52">
        <v>26</v>
      </c>
      <c r="R59" s="52">
        <v>42</v>
      </c>
      <c r="S59" s="52">
        <v>10</v>
      </c>
      <c r="T59" s="52">
        <v>13</v>
      </c>
      <c r="U59" s="52">
        <v>21</v>
      </c>
      <c r="V59" s="52">
        <v>11</v>
      </c>
      <c r="W59" s="52">
        <v>10</v>
      </c>
      <c r="X59" s="52">
        <v>10</v>
      </c>
      <c r="Y59" s="52">
        <v>12</v>
      </c>
      <c r="Z59" s="52">
        <v>13</v>
      </c>
      <c r="AA59" s="52">
        <v>15</v>
      </c>
    </row>
    <row r="60" spans="1:27" ht="12.75">
      <c r="A60" s="52">
        <f t="shared" si="7"/>
        <v>35</v>
      </c>
      <c r="B60" s="22">
        <f t="shared" si="5"/>
        <v>332</v>
      </c>
      <c r="C60" s="53" t="s">
        <v>84</v>
      </c>
      <c r="D60" s="52">
        <f t="shared" si="3"/>
        <v>12</v>
      </c>
      <c r="E60" s="54">
        <f t="shared" si="6"/>
        <v>15.090909090909092</v>
      </c>
      <c r="F60" s="52">
        <v>10</v>
      </c>
      <c r="G60" s="52"/>
      <c r="H60" s="52">
        <v>10</v>
      </c>
      <c r="I60" s="52"/>
      <c r="J60" s="52">
        <v>23</v>
      </c>
      <c r="K60" s="52">
        <v>33</v>
      </c>
      <c r="L60" s="52">
        <v>11</v>
      </c>
      <c r="M60" s="52"/>
      <c r="N60" s="52">
        <v>15</v>
      </c>
      <c r="O60" s="52"/>
      <c r="P60" s="52">
        <v>43</v>
      </c>
      <c r="Q60" s="52"/>
      <c r="R60" s="52"/>
      <c r="S60" s="52"/>
      <c r="T60" s="52">
        <v>30</v>
      </c>
      <c r="U60" s="52"/>
      <c r="V60" s="52">
        <v>27</v>
      </c>
      <c r="W60" s="52"/>
      <c r="X60" s="52">
        <v>28</v>
      </c>
      <c r="Y60" s="52"/>
      <c r="Z60" s="52">
        <v>14</v>
      </c>
      <c r="AA60" s="52">
        <v>88</v>
      </c>
    </row>
    <row r="61" spans="1:27" ht="12.75">
      <c r="A61" s="52">
        <f t="shared" si="7"/>
        <v>36</v>
      </c>
      <c r="B61" s="22">
        <f t="shared" si="5"/>
        <v>272</v>
      </c>
      <c r="C61" s="53" t="s">
        <v>85</v>
      </c>
      <c r="D61" s="52">
        <f t="shared" si="3"/>
        <v>14</v>
      </c>
      <c r="E61" s="54">
        <f t="shared" si="6"/>
        <v>12.363636363636363</v>
      </c>
      <c r="F61" s="52">
        <v>34</v>
      </c>
      <c r="G61" s="52">
        <v>13</v>
      </c>
      <c r="H61" s="52"/>
      <c r="I61" s="52">
        <v>23</v>
      </c>
      <c r="J61" s="52"/>
      <c r="K61" s="52">
        <v>11</v>
      </c>
      <c r="L61" s="52"/>
      <c r="M61" s="52">
        <v>26</v>
      </c>
      <c r="N61" s="52"/>
      <c r="O61" s="52">
        <v>10</v>
      </c>
      <c r="P61" s="52">
        <v>25</v>
      </c>
      <c r="Q61" s="52">
        <v>25</v>
      </c>
      <c r="R61" s="52">
        <v>22</v>
      </c>
      <c r="S61" s="52">
        <v>16</v>
      </c>
      <c r="T61" s="52"/>
      <c r="U61" s="52">
        <v>13</v>
      </c>
      <c r="V61" s="52"/>
      <c r="W61" s="52">
        <v>23</v>
      </c>
      <c r="X61" s="52"/>
      <c r="Y61" s="52">
        <v>10</v>
      </c>
      <c r="Z61" s="52">
        <v>21</v>
      </c>
      <c r="AA61" s="52"/>
    </row>
    <row r="62" spans="1:27" ht="12.75">
      <c r="A62" s="52">
        <f t="shared" si="7"/>
        <v>37</v>
      </c>
      <c r="B62" s="22">
        <f t="shared" si="5"/>
        <v>250</v>
      </c>
      <c r="C62" s="53" t="s">
        <v>86</v>
      </c>
      <c r="D62" s="52">
        <f t="shared" si="3"/>
        <v>13</v>
      </c>
      <c r="E62" s="54">
        <f t="shared" si="6"/>
        <v>11.363636363636363</v>
      </c>
      <c r="F62" s="52">
        <v>32</v>
      </c>
      <c r="G62" s="52">
        <v>19</v>
      </c>
      <c r="H62" s="52"/>
      <c r="I62" s="52">
        <v>23</v>
      </c>
      <c r="J62" s="52"/>
      <c r="K62" s="52"/>
      <c r="L62" s="52"/>
      <c r="M62" s="52">
        <v>23</v>
      </c>
      <c r="N62" s="52"/>
      <c r="O62" s="52">
        <v>24</v>
      </c>
      <c r="P62" s="52">
        <v>14</v>
      </c>
      <c r="Q62" s="52">
        <v>25</v>
      </c>
      <c r="R62" s="52">
        <v>23</v>
      </c>
      <c r="S62" s="52"/>
      <c r="T62" s="52"/>
      <c r="U62" s="52">
        <v>23</v>
      </c>
      <c r="V62" s="52">
        <v>10</v>
      </c>
      <c r="W62" s="52">
        <v>12</v>
      </c>
      <c r="X62" s="52"/>
      <c r="Y62" s="52">
        <v>11</v>
      </c>
      <c r="Z62" s="52">
        <v>11</v>
      </c>
      <c r="AA62" s="52"/>
    </row>
    <row r="63" spans="1:27" ht="12.75">
      <c r="A63" s="56">
        <f t="shared" si="7"/>
        <v>38</v>
      </c>
      <c r="B63" s="21">
        <f t="shared" si="5"/>
        <v>249</v>
      </c>
      <c r="C63" s="52" t="s">
        <v>87</v>
      </c>
      <c r="D63" s="56">
        <f t="shared" si="3"/>
        <v>9</v>
      </c>
      <c r="E63" s="54">
        <f t="shared" si="6"/>
        <v>11.318181818181818</v>
      </c>
      <c r="F63" s="52">
        <v>45</v>
      </c>
      <c r="G63" s="52"/>
      <c r="H63" s="52"/>
      <c r="I63" s="52">
        <v>26</v>
      </c>
      <c r="J63" s="52"/>
      <c r="K63" s="52"/>
      <c r="L63" s="52"/>
      <c r="M63" s="52"/>
      <c r="N63" s="52"/>
      <c r="O63" s="52"/>
      <c r="P63" s="52">
        <v>14</v>
      </c>
      <c r="Q63" s="52"/>
      <c r="R63" s="52">
        <v>36</v>
      </c>
      <c r="S63" s="52"/>
      <c r="T63" s="52"/>
      <c r="U63" s="52">
        <v>16</v>
      </c>
      <c r="V63" s="52">
        <v>30</v>
      </c>
      <c r="W63" s="52">
        <v>16</v>
      </c>
      <c r="X63" s="52"/>
      <c r="Y63" s="52">
        <v>29</v>
      </c>
      <c r="Z63" s="52"/>
      <c r="AA63" s="52">
        <v>37</v>
      </c>
    </row>
    <row r="64" spans="1:27" ht="12.75">
      <c r="A64" s="52">
        <f t="shared" si="7"/>
        <v>39</v>
      </c>
      <c r="B64" s="22">
        <f t="shared" si="5"/>
        <v>217</v>
      </c>
      <c r="C64" s="53" t="s">
        <v>88</v>
      </c>
      <c r="D64" s="52">
        <f t="shared" si="3"/>
        <v>14</v>
      </c>
      <c r="E64" s="54">
        <f t="shared" si="6"/>
        <v>9.863636363636363</v>
      </c>
      <c r="F64" s="52">
        <v>21</v>
      </c>
      <c r="G64" s="52">
        <v>39</v>
      </c>
      <c r="H64" s="52">
        <v>12</v>
      </c>
      <c r="I64" s="52"/>
      <c r="J64" s="52"/>
      <c r="K64" s="52">
        <v>10</v>
      </c>
      <c r="L64" s="52"/>
      <c r="M64" s="52">
        <v>12</v>
      </c>
      <c r="N64" s="52"/>
      <c r="O64" s="52">
        <v>11</v>
      </c>
      <c r="P64" s="52">
        <v>15</v>
      </c>
      <c r="Q64" s="52">
        <v>16</v>
      </c>
      <c r="R64" s="52">
        <v>10</v>
      </c>
      <c r="S64" s="52">
        <v>11</v>
      </c>
      <c r="T64" s="52">
        <v>12</v>
      </c>
      <c r="U64" s="52"/>
      <c r="V64" s="52"/>
      <c r="W64" s="52"/>
      <c r="X64" s="52"/>
      <c r="Y64" s="52">
        <v>19</v>
      </c>
      <c r="Z64" s="52">
        <v>11</v>
      </c>
      <c r="AA64" s="52">
        <v>18</v>
      </c>
    </row>
    <row r="65" spans="1:27" ht="12.75">
      <c r="A65" s="56">
        <f t="shared" si="7"/>
        <v>40</v>
      </c>
      <c r="B65" s="21">
        <f t="shared" si="5"/>
        <v>198</v>
      </c>
      <c r="C65" s="57" t="s">
        <v>89</v>
      </c>
      <c r="D65" s="56">
        <f t="shared" si="3"/>
        <v>14</v>
      </c>
      <c r="E65" s="54">
        <f t="shared" si="6"/>
        <v>9</v>
      </c>
      <c r="F65" s="52">
        <v>18</v>
      </c>
      <c r="G65" s="52">
        <v>13</v>
      </c>
      <c r="H65" s="52"/>
      <c r="I65" s="52"/>
      <c r="J65" s="52"/>
      <c r="K65" s="52">
        <v>15</v>
      </c>
      <c r="L65" s="52">
        <v>10</v>
      </c>
      <c r="M65" s="52"/>
      <c r="N65" s="52"/>
      <c r="O65" s="52">
        <v>13</v>
      </c>
      <c r="P65" s="52">
        <v>18</v>
      </c>
      <c r="Q65" s="52">
        <v>20</v>
      </c>
      <c r="R65" s="52">
        <v>11</v>
      </c>
      <c r="S65" s="52">
        <v>11</v>
      </c>
      <c r="T65" s="52">
        <v>12</v>
      </c>
      <c r="U65" s="52"/>
      <c r="V65" s="52">
        <v>18</v>
      </c>
      <c r="W65" s="52"/>
      <c r="X65" s="52"/>
      <c r="Y65" s="52">
        <v>15</v>
      </c>
      <c r="Z65" s="52">
        <v>13</v>
      </c>
      <c r="AA65" s="52">
        <v>11</v>
      </c>
    </row>
    <row r="66" spans="1:27" ht="12.75">
      <c r="A66" s="52">
        <f t="shared" si="7"/>
        <v>41</v>
      </c>
      <c r="B66" s="22">
        <f t="shared" si="5"/>
        <v>197</v>
      </c>
      <c r="C66" s="53" t="s">
        <v>90</v>
      </c>
      <c r="D66" s="52">
        <f t="shared" si="3"/>
        <v>14</v>
      </c>
      <c r="E66" s="54">
        <f t="shared" si="6"/>
        <v>8.954545454545455</v>
      </c>
      <c r="F66" s="52">
        <v>18</v>
      </c>
      <c r="G66" s="52">
        <v>16</v>
      </c>
      <c r="H66" s="52">
        <v>15</v>
      </c>
      <c r="I66" s="52"/>
      <c r="J66" s="52"/>
      <c r="K66" s="52">
        <v>15</v>
      </c>
      <c r="L66" s="52"/>
      <c r="M66" s="52"/>
      <c r="N66" s="52"/>
      <c r="O66" s="52">
        <v>14</v>
      </c>
      <c r="P66" s="52">
        <v>16</v>
      </c>
      <c r="Q66" s="52">
        <v>20</v>
      </c>
      <c r="R66" s="52"/>
      <c r="S66" s="52">
        <v>14</v>
      </c>
      <c r="T66" s="52"/>
      <c r="U66" s="52"/>
      <c r="V66" s="52">
        <v>10</v>
      </c>
      <c r="W66" s="52">
        <v>10</v>
      </c>
      <c r="X66" s="52">
        <v>10</v>
      </c>
      <c r="Y66" s="52">
        <v>13</v>
      </c>
      <c r="Z66" s="52">
        <v>12</v>
      </c>
      <c r="AA66" s="52">
        <v>14</v>
      </c>
    </row>
    <row r="67" spans="1:27" ht="12.75">
      <c r="A67" s="56">
        <f t="shared" si="7"/>
        <v>42</v>
      </c>
      <c r="B67" s="21">
        <f t="shared" si="5"/>
        <v>176</v>
      </c>
      <c r="C67" s="58" t="s">
        <v>91</v>
      </c>
      <c r="D67" s="56">
        <f t="shared" si="3"/>
        <v>14</v>
      </c>
      <c r="E67" s="54">
        <f t="shared" si="6"/>
        <v>8</v>
      </c>
      <c r="F67" s="52"/>
      <c r="G67" s="52">
        <v>13</v>
      </c>
      <c r="H67" s="52"/>
      <c r="I67" s="52">
        <v>13</v>
      </c>
      <c r="J67" s="52"/>
      <c r="K67" s="52"/>
      <c r="L67" s="52"/>
      <c r="M67" s="52">
        <v>14</v>
      </c>
      <c r="N67" s="52">
        <v>10</v>
      </c>
      <c r="O67" s="52">
        <v>17</v>
      </c>
      <c r="P67" s="52">
        <v>16</v>
      </c>
      <c r="Q67" s="52">
        <v>12</v>
      </c>
      <c r="R67" s="52">
        <v>10</v>
      </c>
      <c r="S67" s="52"/>
      <c r="T67" s="52">
        <v>10</v>
      </c>
      <c r="U67" s="52">
        <v>10</v>
      </c>
      <c r="V67" s="52">
        <v>17</v>
      </c>
      <c r="W67" s="52">
        <v>11</v>
      </c>
      <c r="X67" s="52"/>
      <c r="Y67" s="52">
        <v>11</v>
      </c>
      <c r="Z67" s="52"/>
      <c r="AA67" s="52">
        <v>12</v>
      </c>
    </row>
    <row r="68" spans="1:27" ht="12.75">
      <c r="A68" s="52">
        <f t="shared" si="7"/>
        <v>43</v>
      </c>
      <c r="B68" s="22">
        <f t="shared" si="5"/>
        <v>164</v>
      </c>
      <c r="C68" s="52" t="s">
        <v>92</v>
      </c>
      <c r="D68" s="52">
        <f t="shared" si="3"/>
        <v>9</v>
      </c>
      <c r="E68" s="54">
        <f t="shared" si="6"/>
        <v>7.454545454545454</v>
      </c>
      <c r="F68" s="52"/>
      <c r="G68" s="52"/>
      <c r="H68" s="52"/>
      <c r="I68" s="52"/>
      <c r="J68" s="52"/>
      <c r="K68" s="52">
        <v>18</v>
      </c>
      <c r="L68" s="52"/>
      <c r="M68" s="52">
        <v>12</v>
      </c>
      <c r="N68" s="52"/>
      <c r="O68" s="52">
        <v>22</v>
      </c>
      <c r="P68" s="52">
        <v>20</v>
      </c>
      <c r="Q68" s="52">
        <v>23</v>
      </c>
      <c r="R68" s="52"/>
      <c r="S68" s="52">
        <v>20</v>
      </c>
      <c r="T68" s="52">
        <v>16</v>
      </c>
      <c r="U68" s="52"/>
      <c r="V68" s="52"/>
      <c r="W68" s="52">
        <v>17</v>
      </c>
      <c r="X68" s="52"/>
      <c r="Y68" s="52"/>
      <c r="Z68" s="52">
        <v>16</v>
      </c>
      <c r="AA68" s="52"/>
    </row>
    <row r="69" spans="1:27" ht="12.75">
      <c r="A69" s="56">
        <f t="shared" si="7"/>
        <v>44</v>
      </c>
      <c r="B69" s="21">
        <f t="shared" si="5"/>
        <v>156</v>
      </c>
      <c r="C69" s="56" t="s">
        <v>93</v>
      </c>
      <c r="D69" s="56">
        <f t="shared" si="3"/>
        <v>3</v>
      </c>
      <c r="E69" s="54">
        <f t="shared" si="6"/>
        <v>7.090909090909091</v>
      </c>
      <c r="F69" s="52"/>
      <c r="G69" s="52">
        <v>11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>
        <v>52</v>
      </c>
      <c r="W69" s="52"/>
      <c r="X69" s="52"/>
      <c r="Y69" s="52"/>
      <c r="Z69" s="52"/>
      <c r="AA69" s="52">
        <v>93</v>
      </c>
    </row>
    <row r="70" spans="1:27" ht="12.75">
      <c r="A70" s="56">
        <f t="shared" si="7"/>
        <v>45</v>
      </c>
      <c r="B70" s="21">
        <f t="shared" si="5"/>
        <v>136</v>
      </c>
      <c r="C70" s="52" t="s">
        <v>94</v>
      </c>
      <c r="D70" s="56">
        <f t="shared" si="3"/>
        <v>4</v>
      </c>
      <c r="E70" s="54">
        <f t="shared" si="6"/>
        <v>6.181818181818182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>
        <v>14</v>
      </c>
      <c r="Q70" s="52"/>
      <c r="R70" s="52"/>
      <c r="S70" s="52"/>
      <c r="T70" s="52"/>
      <c r="U70" s="52"/>
      <c r="V70" s="52">
        <v>25</v>
      </c>
      <c r="W70" s="52"/>
      <c r="X70" s="52">
        <v>63</v>
      </c>
      <c r="Y70" s="52"/>
      <c r="Z70" s="52"/>
      <c r="AA70" s="52">
        <v>34</v>
      </c>
    </row>
    <row r="71" spans="1:27" ht="12.75">
      <c r="A71" s="56">
        <f t="shared" si="7"/>
        <v>46</v>
      </c>
      <c r="B71" s="21">
        <f t="shared" si="5"/>
        <v>135</v>
      </c>
      <c r="C71" s="56" t="s">
        <v>95</v>
      </c>
      <c r="D71" s="56">
        <f t="shared" si="3"/>
        <v>7</v>
      </c>
      <c r="E71" s="54">
        <f t="shared" si="6"/>
        <v>6.136363636363637</v>
      </c>
      <c r="F71" s="52"/>
      <c r="G71" s="52"/>
      <c r="H71" s="52"/>
      <c r="I71" s="52">
        <v>13</v>
      </c>
      <c r="J71" s="52"/>
      <c r="K71" s="52"/>
      <c r="L71" s="52"/>
      <c r="M71" s="52"/>
      <c r="N71" s="52"/>
      <c r="O71" s="52"/>
      <c r="P71" s="52">
        <v>17</v>
      </c>
      <c r="Q71" s="52"/>
      <c r="R71" s="52"/>
      <c r="S71" s="52"/>
      <c r="T71" s="52">
        <v>15</v>
      </c>
      <c r="U71" s="52"/>
      <c r="V71" s="52">
        <v>34</v>
      </c>
      <c r="W71" s="52">
        <v>18</v>
      </c>
      <c r="X71" s="52"/>
      <c r="Y71" s="52">
        <v>13</v>
      </c>
      <c r="Z71" s="52"/>
      <c r="AA71" s="52">
        <v>25</v>
      </c>
    </row>
    <row r="72" spans="1:27" ht="12.75">
      <c r="A72" s="56">
        <f t="shared" si="7"/>
        <v>47</v>
      </c>
      <c r="B72" s="21">
        <f t="shared" si="5"/>
        <v>134</v>
      </c>
      <c r="C72" s="52" t="s">
        <v>96</v>
      </c>
      <c r="D72" s="56">
        <f t="shared" si="3"/>
        <v>8</v>
      </c>
      <c r="E72" s="54">
        <f t="shared" si="6"/>
        <v>6.090909090909091</v>
      </c>
      <c r="F72" s="52">
        <v>19</v>
      </c>
      <c r="G72" s="52"/>
      <c r="H72" s="52"/>
      <c r="I72" s="52">
        <v>16</v>
      </c>
      <c r="J72" s="52"/>
      <c r="K72" s="52"/>
      <c r="L72" s="52"/>
      <c r="M72" s="52"/>
      <c r="N72" s="52"/>
      <c r="O72" s="52">
        <v>13</v>
      </c>
      <c r="P72" s="52">
        <v>18</v>
      </c>
      <c r="Q72" s="52"/>
      <c r="R72" s="52">
        <v>20</v>
      </c>
      <c r="S72" s="52"/>
      <c r="T72" s="52"/>
      <c r="U72" s="52">
        <v>19</v>
      </c>
      <c r="V72" s="52"/>
      <c r="W72" s="52"/>
      <c r="X72" s="52"/>
      <c r="Y72" s="52">
        <v>17</v>
      </c>
      <c r="Z72" s="52">
        <v>12</v>
      </c>
      <c r="AA72" s="52"/>
    </row>
    <row r="73" spans="1:27" ht="12.75">
      <c r="A73" s="56">
        <f t="shared" si="7"/>
        <v>48</v>
      </c>
      <c r="B73" s="21">
        <f t="shared" si="5"/>
        <v>126</v>
      </c>
      <c r="C73" s="56" t="s">
        <v>97</v>
      </c>
      <c r="D73" s="56">
        <f t="shared" si="3"/>
        <v>3</v>
      </c>
      <c r="E73" s="54">
        <f t="shared" si="6"/>
        <v>5.7272727272727275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>
        <v>35</v>
      </c>
      <c r="U73" s="52"/>
      <c r="V73" s="52">
        <v>37</v>
      </c>
      <c r="W73" s="52"/>
      <c r="X73" s="52"/>
      <c r="Y73" s="52"/>
      <c r="Z73" s="52"/>
      <c r="AA73" s="52">
        <v>54</v>
      </c>
    </row>
    <row r="74" spans="1:27" ht="12.75">
      <c r="A74" s="56">
        <f t="shared" si="7"/>
        <v>49</v>
      </c>
      <c r="B74" s="21">
        <f t="shared" si="5"/>
        <v>120</v>
      </c>
      <c r="C74" s="52" t="s">
        <v>98</v>
      </c>
      <c r="D74" s="56">
        <f t="shared" si="3"/>
        <v>2</v>
      </c>
      <c r="E74" s="54">
        <f t="shared" si="6"/>
        <v>5.454545454545454</v>
      </c>
      <c r="F74" s="52">
        <v>102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>
        <v>18</v>
      </c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2.75">
      <c r="A75" s="56">
        <f t="shared" si="7"/>
        <v>50</v>
      </c>
      <c r="B75" s="21">
        <f t="shared" si="5"/>
        <v>113</v>
      </c>
      <c r="C75" s="56" t="s">
        <v>99</v>
      </c>
      <c r="D75" s="56">
        <f t="shared" si="3"/>
        <v>2</v>
      </c>
      <c r="E75" s="54">
        <f t="shared" si="6"/>
        <v>5.136363636363637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>
        <v>21</v>
      </c>
      <c r="S75" s="52"/>
      <c r="T75" s="52"/>
      <c r="U75" s="52"/>
      <c r="V75" s="52">
        <v>92</v>
      </c>
      <c r="W75" s="52"/>
      <c r="X75" s="52"/>
      <c r="Y75" s="52"/>
      <c r="Z75" s="52"/>
      <c r="AA75" s="52"/>
    </row>
    <row r="76" spans="1:27" ht="12.75">
      <c r="A76" s="56">
        <f t="shared" si="7"/>
        <v>51</v>
      </c>
      <c r="B76" s="21">
        <f t="shared" si="5"/>
        <v>112</v>
      </c>
      <c r="C76" s="52" t="s">
        <v>100</v>
      </c>
      <c r="D76" s="56">
        <f t="shared" si="3"/>
        <v>5</v>
      </c>
      <c r="E76" s="54">
        <f t="shared" si="6"/>
        <v>5.090909090909091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>
        <v>23</v>
      </c>
      <c r="Q76" s="52"/>
      <c r="R76" s="52"/>
      <c r="S76" s="52"/>
      <c r="T76" s="52">
        <v>16</v>
      </c>
      <c r="U76" s="52"/>
      <c r="V76" s="52"/>
      <c r="W76" s="52"/>
      <c r="X76" s="52">
        <v>13</v>
      </c>
      <c r="Y76" s="52">
        <v>24</v>
      </c>
      <c r="Z76" s="52"/>
      <c r="AA76" s="52">
        <v>36</v>
      </c>
    </row>
    <row r="77" spans="1:27" ht="12.75">
      <c r="A77" s="52">
        <f t="shared" si="7"/>
        <v>52</v>
      </c>
      <c r="B77" s="22">
        <f t="shared" si="5"/>
        <v>108</v>
      </c>
      <c r="C77" s="52" t="s">
        <v>101</v>
      </c>
      <c r="D77" s="52">
        <f t="shared" si="3"/>
        <v>7</v>
      </c>
      <c r="E77" s="54">
        <f t="shared" si="6"/>
        <v>4.909090909090909</v>
      </c>
      <c r="F77" s="52"/>
      <c r="G77" s="52"/>
      <c r="H77" s="52">
        <v>15</v>
      </c>
      <c r="I77" s="52"/>
      <c r="J77" s="52"/>
      <c r="K77" s="52"/>
      <c r="L77" s="52"/>
      <c r="M77" s="52"/>
      <c r="N77" s="52">
        <v>11</v>
      </c>
      <c r="O77" s="52"/>
      <c r="P77" s="52"/>
      <c r="Q77" s="52"/>
      <c r="R77" s="52"/>
      <c r="S77" s="52"/>
      <c r="T77" s="52">
        <v>13</v>
      </c>
      <c r="U77" s="52"/>
      <c r="V77" s="52">
        <v>17</v>
      </c>
      <c r="W77" s="52"/>
      <c r="X77" s="52">
        <v>11</v>
      </c>
      <c r="Y77" s="52"/>
      <c r="Z77" s="52">
        <v>16</v>
      </c>
      <c r="AA77" s="52">
        <v>25</v>
      </c>
    </row>
    <row r="78" spans="1:27" ht="12.75">
      <c r="A78" s="56">
        <f t="shared" si="7"/>
        <v>53</v>
      </c>
      <c r="B78" s="21">
        <f t="shared" si="5"/>
        <v>108</v>
      </c>
      <c r="C78" s="56" t="s">
        <v>102</v>
      </c>
      <c r="D78" s="56">
        <f t="shared" si="3"/>
        <v>1</v>
      </c>
      <c r="E78" s="54">
        <f t="shared" si="6"/>
        <v>4.909090909090909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>
        <v>108</v>
      </c>
      <c r="AA78" s="52"/>
    </row>
    <row r="79" spans="1:27" ht="12.75">
      <c r="A79" s="56">
        <f t="shared" si="7"/>
        <v>54</v>
      </c>
      <c r="B79" s="21">
        <f t="shared" si="5"/>
        <v>108</v>
      </c>
      <c r="C79" s="56" t="s">
        <v>103</v>
      </c>
      <c r="D79" s="56">
        <f t="shared" si="3"/>
        <v>6</v>
      </c>
      <c r="E79" s="54">
        <f t="shared" si="6"/>
        <v>4.909090909090909</v>
      </c>
      <c r="F79" s="52"/>
      <c r="G79" s="52"/>
      <c r="H79" s="52"/>
      <c r="I79" s="52">
        <v>12</v>
      </c>
      <c r="J79" s="52"/>
      <c r="K79" s="52"/>
      <c r="L79" s="52"/>
      <c r="M79" s="52"/>
      <c r="N79" s="52"/>
      <c r="O79" s="52"/>
      <c r="P79" s="52"/>
      <c r="Q79" s="52"/>
      <c r="R79" s="52">
        <v>13</v>
      </c>
      <c r="S79" s="52"/>
      <c r="T79" s="52">
        <v>29</v>
      </c>
      <c r="U79" s="52"/>
      <c r="V79" s="52">
        <v>11</v>
      </c>
      <c r="W79" s="52">
        <v>11</v>
      </c>
      <c r="X79" s="52"/>
      <c r="Y79" s="52"/>
      <c r="Z79" s="52"/>
      <c r="AA79" s="52">
        <v>32</v>
      </c>
    </row>
    <row r="80" spans="1:27" ht="12.75">
      <c r="A80" s="56">
        <f t="shared" si="7"/>
        <v>55</v>
      </c>
      <c r="B80" s="21">
        <f t="shared" si="5"/>
        <v>107</v>
      </c>
      <c r="C80" s="56" t="s">
        <v>104</v>
      </c>
      <c r="D80" s="56">
        <f t="shared" si="3"/>
        <v>2</v>
      </c>
      <c r="E80" s="54">
        <f t="shared" si="6"/>
        <v>4.863636363636363</v>
      </c>
      <c r="F80" s="52">
        <v>60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>
        <v>47</v>
      </c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2.75">
      <c r="A81" s="56">
        <f t="shared" si="7"/>
        <v>56</v>
      </c>
      <c r="B81" s="21">
        <f t="shared" si="5"/>
        <v>104</v>
      </c>
      <c r="C81" s="56" t="s">
        <v>105</v>
      </c>
      <c r="D81" s="56">
        <f t="shared" si="3"/>
        <v>1</v>
      </c>
      <c r="E81" s="54">
        <f t="shared" si="6"/>
        <v>4.7272727272727275</v>
      </c>
      <c r="F81" s="52">
        <v>104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2.75">
      <c r="A82" s="56">
        <f t="shared" si="7"/>
        <v>57</v>
      </c>
      <c r="B82" s="21">
        <f t="shared" si="5"/>
        <v>94</v>
      </c>
      <c r="C82" s="56" t="s">
        <v>106</v>
      </c>
      <c r="D82" s="56">
        <f t="shared" si="3"/>
        <v>1</v>
      </c>
      <c r="E82" s="54">
        <f t="shared" si="6"/>
        <v>4.2727272727272725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>
        <v>94</v>
      </c>
      <c r="AA82" s="52"/>
    </row>
    <row r="83" spans="1:27" ht="12.75">
      <c r="A83" s="56">
        <f t="shared" si="7"/>
        <v>58</v>
      </c>
      <c r="B83" s="21">
        <f t="shared" si="5"/>
        <v>85</v>
      </c>
      <c r="C83" s="56" t="s">
        <v>107</v>
      </c>
      <c r="D83" s="56">
        <f t="shared" si="3"/>
        <v>3</v>
      </c>
      <c r="E83" s="54">
        <f t="shared" si="6"/>
        <v>3.8636363636363638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>
        <v>30</v>
      </c>
      <c r="Q83" s="52"/>
      <c r="R83" s="52"/>
      <c r="S83" s="52"/>
      <c r="T83" s="52">
        <v>23</v>
      </c>
      <c r="U83" s="52"/>
      <c r="V83" s="52"/>
      <c r="W83" s="52"/>
      <c r="X83" s="52"/>
      <c r="Y83" s="52"/>
      <c r="Z83" s="52"/>
      <c r="AA83" s="52">
        <v>32</v>
      </c>
    </row>
    <row r="84" spans="1:27" ht="12.75">
      <c r="A84" s="56">
        <f t="shared" si="7"/>
        <v>59</v>
      </c>
      <c r="B84" s="21">
        <f t="shared" si="5"/>
        <v>84</v>
      </c>
      <c r="C84" s="56" t="s">
        <v>108</v>
      </c>
      <c r="D84" s="56">
        <f t="shared" si="3"/>
        <v>3</v>
      </c>
      <c r="E84" s="54">
        <f t="shared" si="6"/>
        <v>3.8181818181818183</v>
      </c>
      <c r="F84" s="52">
        <v>11</v>
      </c>
      <c r="G84" s="52"/>
      <c r="H84" s="52"/>
      <c r="I84" s="52">
        <v>46</v>
      </c>
      <c r="J84" s="52"/>
      <c r="K84" s="52"/>
      <c r="L84" s="52"/>
      <c r="M84" s="52"/>
      <c r="N84" s="52"/>
      <c r="O84" s="52"/>
      <c r="P84" s="52"/>
      <c r="Q84" s="52"/>
      <c r="R84" s="52">
        <v>27</v>
      </c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2.75">
      <c r="A85" s="56">
        <f t="shared" si="7"/>
        <v>60</v>
      </c>
      <c r="B85" s="21">
        <f t="shared" si="5"/>
        <v>80</v>
      </c>
      <c r="C85" s="56" t="s">
        <v>109</v>
      </c>
      <c r="D85" s="56">
        <f t="shared" si="3"/>
        <v>2</v>
      </c>
      <c r="E85" s="54">
        <f t="shared" si="6"/>
        <v>3.6363636363636362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>
        <v>23</v>
      </c>
      <c r="Y85" s="52"/>
      <c r="Z85" s="52"/>
      <c r="AA85" s="52">
        <v>57</v>
      </c>
    </row>
    <row r="86" spans="1:27" ht="12.75">
      <c r="A86" s="56">
        <f t="shared" si="7"/>
        <v>61</v>
      </c>
      <c r="B86" s="21">
        <f t="shared" si="5"/>
        <v>77</v>
      </c>
      <c r="C86" s="56" t="s">
        <v>110</v>
      </c>
      <c r="D86" s="56">
        <f t="shared" si="3"/>
        <v>2</v>
      </c>
      <c r="E86" s="54">
        <f t="shared" si="6"/>
        <v>3.5</v>
      </c>
      <c r="F86" s="52">
        <v>39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>
        <v>38</v>
      </c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2.75">
      <c r="A87" s="56">
        <f t="shared" si="7"/>
        <v>62</v>
      </c>
      <c r="B87" s="21">
        <f t="shared" si="5"/>
        <v>77</v>
      </c>
      <c r="C87" s="56" t="s">
        <v>111</v>
      </c>
      <c r="D87" s="56">
        <f t="shared" si="3"/>
        <v>2</v>
      </c>
      <c r="E87" s="54">
        <f t="shared" si="6"/>
        <v>3.5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>
        <v>29</v>
      </c>
      <c r="W87" s="52"/>
      <c r="X87" s="52"/>
      <c r="Y87" s="52"/>
      <c r="Z87" s="52"/>
      <c r="AA87" s="52">
        <v>48</v>
      </c>
    </row>
    <row r="88" spans="1:27" ht="12.75">
      <c r="A88" s="56">
        <f t="shared" si="7"/>
        <v>63</v>
      </c>
      <c r="B88" s="21">
        <f t="shared" si="5"/>
        <v>76</v>
      </c>
      <c r="C88" s="56" t="s">
        <v>112</v>
      </c>
      <c r="D88" s="56">
        <f aca="true" t="shared" si="8" ref="D88:D148">COUNTIF(F88:AC88,"&gt;0")</f>
        <v>2</v>
      </c>
      <c r="E88" s="54">
        <f t="shared" si="6"/>
        <v>3.4545454545454546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>
        <v>66</v>
      </c>
      <c r="AA88" s="52">
        <v>10</v>
      </c>
    </row>
    <row r="89" spans="1:27" ht="12.75">
      <c r="A89" s="56">
        <f t="shared" si="7"/>
        <v>64</v>
      </c>
      <c r="B89" s="21">
        <f aca="true" t="shared" si="9" ref="B89:B148">SUM((F89:AC89))</f>
        <v>75</v>
      </c>
      <c r="C89" s="56" t="s">
        <v>113</v>
      </c>
      <c r="D89" s="56">
        <f t="shared" si="8"/>
        <v>1</v>
      </c>
      <c r="E89" s="54">
        <f aca="true" t="shared" si="10" ref="E89:E148">SUM(B89/$D$24)</f>
        <v>3.409090909090909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>
        <v>75</v>
      </c>
      <c r="AA89" s="52"/>
    </row>
    <row r="90" spans="1:27" ht="12.75">
      <c r="A90" s="56">
        <f t="shared" si="7"/>
        <v>65</v>
      </c>
      <c r="B90" s="21">
        <f t="shared" si="9"/>
        <v>74</v>
      </c>
      <c r="C90" s="56" t="s">
        <v>114</v>
      </c>
      <c r="D90" s="56">
        <f t="shared" si="8"/>
        <v>3</v>
      </c>
      <c r="E90" s="54">
        <f t="shared" si="10"/>
        <v>3.3636363636363638</v>
      </c>
      <c r="F90" s="52">
        <v>16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>
        <v>13</v>
      </c>
      <c r="AA90" s="52">
        <v>45</v>
      </c>
    </row>
    <row r="91" spans="1:27" ht="12.75">
      <c r="A91" s="56">
        <f t="shared" si="7"/>
        <v>66</v>
      </c>
      <c r="B91" s="21">
        <f t="shared" si="9"/>
        <v>68</v>
      </c>
      <c r="C91" s="56" t="s">
        <v>115</v>
      </c>
      <c r="D91" s="56">
        <f t="shared" si="8"/>
        <v>3</v>
      </c>
      <c r="E91" s="54">
        <f t="shared" si="10"/>
        <v>3.090909090909091</v>
      </c>
      <c r="F91" s="52">
        <v>15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>
        <v>16</v>
      </c>
      <c r="S91" s="52"/>
      <c r="T91" s="52"/>
      <c r="U91" s="52"/>
      <c r="V91" s="52">
        <v>37</v>
      </c>
      <c r="W91" s="52"/>
      <c r="X91" s="52"/>
      <c r="Y91" s="52"/>
      <c r="Z91" s="52"/>
      <c r="AA91" s="52"/>
    </row>
    <row r="92" spans="1:27" ht="12.75">
      <c r="A92" s="56">
        <f aca="true" t="shared" si="11" ref="A92:A148">SUM(A91+1)</f>
        <v>67</v>
      </c>
      <c r="B92" s="21">
        <f t="shared" si="9"/>
        <v>66</v>
      </c>
      <c r="C92" s="56" t="s">
        <v>116</v>
      </c>
      <c r="D92" s="56">
        <f t="shared" si="8"/>
        <v>2</v>
      </c>
      <c r="E92" s="54">
        <f t="shared" si="10"/>
        <v>3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>
        <v>36</v>
      </c>
      <c r="Q92" s="52"/>
      <c r="R92" s="52"/>
      <c r="S92" s="52"/>
      <c r="T92" s="52"/>
      <c r="U92" s="52"/>
      <c r="V92" s="52">
        <v>30</v>
      </c>
      <c r="W92" s="52"/>
      <c r="X92" s="52"/>
      <c r="Y92" s="52"/>
      <c r="Z92" s="52"/>
      <c r="AA92" s="52"/>
    </row>
    <row r="93" spans="1:27" ht="12.75">
      <c r="A93" s="56">
        <f t="shared" si="11"/>
        <v>68</v>
      </c>
      <c r="B93" s="21">
        <f t="shared" si="9"/>
        <v>65</v>
      </c>
      <c r="C93" s="52" t="s">
        <v>117</v>
      </c>
      <c r="D93" s="56">
        <f t="shared" si="8"/>
        <v>1</v>
      </c>
      <c r="E93" s="54">
        <f t="shared" si="10"/>
        <v>2.9545454545454546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>
        <v>65</v>
      </c>
      <c r="AA93" s="52"/>
    </row>
    <row r="94" spans="1:27" ht="12.75">
      <c r="A94" s="56">
        <f t="shared" si="11"/>
        <v>69</v>
      </c>
      <c r="B94" s="21">
        <f t="shared" si="9"/>
        <v>61</v>
      </c>
      <c r="C94" s="52" t="s">
        <v>118</v>
      </c>
      <c r="D94" s="56">
        <f t="shared" si="8"/>
        <v>3</v>
      </c>
      <c r="E94" s="54">
        <f t="shared" si="10"/>
        <v>2.772727272727273</v>
      </c>
      <c r="F94" s="52">
        <v>16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>
        <v>35</v>
      </c>
      <c r="S94" s="52"/>
      <c r="T94" s="52"/>
      <c r="U94" s="52"/>
      <c r="V94" s="52">
        <v>10</v>
      </c>
      <c r="W94" s="52"/>
      <c r="X94" s="52"/>
      <c r="Y94" s="52"/>
      <c r="Z94" s="52"/>
      <c r="AA94" s="52"/>
    </row>
    <row r="95" spans="1:27" ht="12.75">
      <c r="A95" s="56">
        <f t="shared" si="11"/>
        <v>70</v>
      </c>
      <c r="B95" s="21">
        <f t="shared" si="9"/>
        <v>60</v>
      </c>
      <c r="C95" s="56" t="s">
        <v>119</v>
      </c>
      <c r="D95" s="56">
        <f t="shared" si="8"/>
        <v>1</v>
      </c>
      <c r="E95" s="54">
        <f t="shared" si="10"/>
        <v>2.727272727272727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>
        <v>60</v>
      </c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2.75">
      <c r="A96" s="56">
        <f t="shared" si="11"/>
        <v>71</v>
      </c>
      <c r="B96" s="21">
        <f t="shared" si="9"/>
        <v>59</v>
      </c>
      <c r="C96" s="56" t="s">
        <v>120</v>
      </c>
      <c r="D96" s="56">
        <f t="shared" si="8"/>
        <v>1</v>
      </c>
      <c r="E96" s="54">
        <f t="shared" si="10"/>
        <v>2.6818181818181817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>
        <v>59</v>
      </c>
      <c r="AA96" s="52"/>
    </row>
    <row r="97" spans="1:27" ht="12.75">
      <c r="A97" s="56">
        <f t="shared" si="11"/>
        <v>72</v>
      </c>
      <c r="B97" s="21">
        <f t="shared" si="9"/>
        <v>57</v>
      </c>
      <c r="C97" s="56" t="s">
        <v>121</v>
      </c>
      <c r="D97" s="56">
        <f t="shared" si="8"/>
        <v>3</v>
      </c>
      <c r="E97" s="54">
        <f t="shared" si="10"/>
        <v>2.590909090909091</v>
      </c>
      <c r="F97" s="52">
        <v>24</v>
      </c>
      <c r="G97" s="52"/>
      <c r="H97" s="52"/>
      <c r="I97" s="52">
        <v>14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>
        <v>19</v>
      </c>
      <c r="W97" s="52"/>
      <c r="X97" s="52"/>
      <c r="Y97" s="52"/>
      <c r="Z97" s="52"/>
      <c r="AA97" s="52"/>
    </row>
    <row r="98" spans="1:27" ht="12.75">
      <c r="A98" s="56">
        <f t="shared" si="11"/>
        <v>73</v>
      </c>
      <c r="B98" s="21">
        <f t="shared" si="9"/>
        <v>53</v>
      </c>
      <c r="C98" s="56" t="s">
        <v>122</v>
      </c>
      <c r="D98" s="56">
        <f t="shared" si="8"/>
        <v>2</v>
      </c>
      <c r="E98" s="54">
        <f t="shared" si="10"/>
        <v>2.409090909090909</v>
      </c>
      <c r="F98" s="52">
        <v>18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>
        <v>35</v>
      </c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2.75">
      <c r="A99" s="56">
        <f t="shared" si="11"/>
        <v>74</v>
      </c>
      <c r="B99" s="21">
        <f t="shared" si="9"/>
        <v>52</v>
      </c>
      <c r="C99" s="56" t="s">
        <v>123</v>
      </c>
      <c r="D99" s="56">
        <f t="shared" si="8"/>
        <v>1</v>
      </c>
      <c r="E99" s="54">
        <f t="shared" si="10"/>
        <v>2.3636363636363638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>
        <v>52</v>
      </c>
      <c r="AA99" s="52"/>
    </row>
    <row r="100" spans="1:27" ht="12.75">
      <c r="A100" s="56">
        <f t="shared" si="11"/>
        <v>75</v>
      </c>
      <c r="B100" s="21">
        <f t="shared" si="9"/>
        <v>51</v>
      </c>
      <c r="C100" s="56" t="s">
        <v>124</v>
      </c>
      <c r="D100" s="56">
        <f t="shared" si="8"/>
        <v>1</v>
      </c>
      <c r="E100" s="54">
        <f t="shared" si="10"/>
        <v>2.3181818181818183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>
        <v>51</v>
      </c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ht="12.75">
      <c r="A101" s="56">
        <f t="shared" si="11"/>
        <v>76</v>
      </c>
      <c r="B101" s="21">
        <f t="shared" si="9"/>
        <v>49</v>
      </c>
      <c r="C101" s="56" t="s">
        <v>125</v>
      </c>
      <c r="D101" s="56">
        <f t="shared" si="8"/>
        <v>1</v>
      </c>
      <c r="E101" s="54">
        <f t="shared" si="10"/>
        <v>2.227272727272727</v>
      </c>
      <c r="F101" s="52">
        <v>49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ht="12.75">
      <c r="A102" s="56">
        <f t="shared" si="11"/>
        <v>77</v>
      </c>
      <c r="B102" s="21">
        <f t="shared" si="9"/>
        <v>48</v>
      </c>
      <c r="C102" s="52" t="s">
        <v>126</v>
      </c>
      <c r="D102" s="56">
        <f t="shared" si="8"/>
        <v>2</v>
      </c>
      <c r="E102" s="54">
        <f t="shared" si="10"/>
        <v>2.1818181818181817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>
        <v>20</v>
      </c>
      <c r="Y102" s="52"/>
      <c r="Z102" s="52"/>
      <c r="AA102" s="52">
        <v>28</v>
      </c>
    </row>
    <row r="103" spans="1:27" ht="12.75">
      <c r="A103" s="56">
        <f t="shared" si="11"/>
        <v>78</v>
      </c>
      <c r="B103" s="21">
        <f t="shared" si="9"/>
        <v>48</v>
      </c>
      <c r="C103" s="52" t="s">
        <v>127</v>
      </c>
      <c r="D103" s="56">
        <f t="shared" si="8"/>
        <v>4</v>
      </c>
      <c r="E103" s="54">
        <f t="shared" si="10"/>
        <v>2.1818181818181817</v>
      </c>
      <c r="F103" s="52">
        <v>10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>
        <v>15</v>
      </c>
      <c r="Q103" s="52">
        <v>13</v>
      </c>
      <c r="R103" s="52"/>
      <c r="S103" s="52"/>
      <c r="T103" s="52"/>
      <c r="U103" s="52"/>
      <c r="V103" s="52"/>
      <c r="W103" s="52">
        <v>10</v>
      </c>
      <c r="X103" s="52"/>
      <c r="Y103" s="52"/>
      <c r="Z103" s="52"/>
      <c r="AA103" s="52"/>
    </row>
    <row r="104" spans="1:27" ht="12.75">
      <c r="A104" s="56">
        <f t="shared" si="11"/>
        <v>79</v>
      </c>
      <c r="B104" s="21">
        <f t="shared" si="9"/>
        <v>47</v>
      </c>
      <c r="C104" s="56" t="s">
        <v>128</v>
      </c>
      <c r="D104" s="56">
        <f t="shared" si="8"/>
        <v>2</v>
      </c>
      <c r="E104" s="54">
        <f t="shared" si="10"/>
        <v>2.1363636363636362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>
        <v>24</v>
      </c>
      <c r="S104" s="52"/>
      <c r="T104" s="52"/>
      <c r="U104" s="52"/>
      <c r="V104" s="52"/>
      <c r="W104" s="52"/>
      <c r="X104" s="52"/>
      <c r="Y104" s="52"/>
      <c r="Z104" s="52"/>
      <c r="AA104" s="52">
        <v>23</v>
      </c>
    </row>
    <row r="105" spans="1:27" ht="12.75">
      <c r="A105" s="56">
        <f t="shared" si="11"/>
        <v>80</v>
      </c>
      <c r="B105" s="21">
        <f t="shared" si="9"/>
        <v>46</v>
      </c>
      <c r="C105" s="52" t="s">
        <v>129</v>
      </c>
      <c r="D105" s="56">
        <f t="shared" si="8"/>
        <v>2</v>
      </c>
      <c r="E105" s="54">
        <f t="shared" si="10"/>
        <v>2.090909090909091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>
        <v>29</v>
      </c>
      <c r="Y105" s="52"/>
      <c r="Z105" s="52">
        <v>17</v>
      </c>
      <c r="AA105" s="52"/>
    </row>
    <row r="106" spans="1:27" ht="12.75">
      <c r="A106" s="56">
        <f t="shared" si="11"/>
        <v>81</v>
      </c>
      <c r="B106" s="21">
        <f t="shared" si="9"/>
        <v>45</v>
      </c>
      <c r="C106" s="56" t="s">
        <v>130</v>
      </c>
      <c r="D106" s="56">
        <f t="shared" si="8"/>
        <v>1</v>
      </c>
      <c r="E106" s="54">
        <f t="shared" si="10"/>
        <v>2.0454545454545454</v>
      </c>
      <c r="F106" s="52">
        <v>45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ht="12.75">
      <c r="A107" s="56">
        <f t="shared" si="11"/>
        <v>82</v>
      </c>
      <c r="B107" s="21">
        <f t="shared" si="9"/>
        <v>45</v>
      </c>
      <c r="C107" s="56" t="s">
        <v>131</v>
      </c>
      <c r="D107" s="56">
        <f t="shared" si="8"/>
        <v>1</v>
      </c>
      <c r="E107" s="54">
        <f t="shared" si="10"/>
        <v>2.0454545454545454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>
        <v>45</v>
      </c>
      <c r="AA107" s="52"/>
    </row>
    <row r="108" spans="1:27" ht="12.75">
      <c r="A108" s="56">
        <f t="shared" si="11"/>
        <v>83</v>
      </c>
      <c r="B108" s="21">
        <f t="shared" si="9"/>
        <v>41</v>
      </c>
      <c r="C108" s="56" t="s">
        <v>132</v>
      </c>
      <c r="D108" s="56">
        <f t="shared" si="8"/>
        <v>1</v>
      </c>
      <c r="E108" s="54">
        <f t="shared" si="10"/>
        <v>1.8636363636363635</v>
      </c>
      <c r="F108" s="52">
        <v>41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:27" ht="12.75">
      <c r="A109" s="56">
        <f t="shared" si="11"/>
        <v>84</v>
      </c>
      <c r="B109" s="21">
        <f t="shared" si="9"/>
        <v>40</v>
      </c>
      <c r="C109" s="56" t="s">
        <v>133</v>
      </c>
      <c r="D109" s="56">
        <f t="shared" si="8"/>
        <v>1</v>
      </c>
      <c r="E109" s="54">
        <f t="shared" si="10"/>
        <v>1.8181818181818181</v>
      </c>
      <c r="F109" s="52">
        <v>40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 ht="12.75">
      <c r="A110" s="56">
        <f t="shared" si="11"/>
        <v>85</v>
      </c>
      <c r="B110" s="21">
        <f t="shared" si="9"/>
        <v>40</v>
      </c>
      <c r="C110" s="56" t="s">
        <v>134</v>
      </c>
      <c r="D110" s="56">
        <f t="shared" si="8"/>
        <v>3</v>
      </c>
      <c r="E110" s="54">
        <f t="shared" si="10"/>
        <v>1.8181818181818181</v>
      </c>
      <c r="F110" s="52">
        <v>15</v>
      </c>
      <c r="G110" s="52"/>
      <c r="H110" s="52">
        <v>13</v>
      </c>
      <c r="I110" s="52"/>
      <c r="J110" s="52"/>
      <c r="K110" s="52"/>
      <c r="L110" s="52">
        <v>12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 ht="12.75">
      <c r="A111" s="56">
        <f t="shared" si="11"/>
        <v>86</v>
      </c>
      <c r="B111" s="21">
        <f t="shared" si="9"/>
        <v>37</v>
      </c>
      <c r="C111" s="56" t="s">
        <v>135</v>
      </c>
      <c r="D111" s="56">
        <f t="shared" si="8"/>
        <v>2</v>
      </c>
      <c r="E111" s="54">
        <f t="shared" si="10"/>
        <v>1.6818181818181819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>
        <v>17</v>
      </c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>
        <v>20</v>
      </c>
    </row>
    <row r="112" spans="1:27" ht="12.75">
      <c r="A112" s="56">
        <f t="shared" si="11"/>
        <v>87</v>
      </c>
      <c r="B112" s="21">
        <f t="shared" si="9"/>
        <v>35</v>
      </c>
      <c r="C112" s="56" t="s">
        <v>136</v>
      </c>
      <c r="D112" s="56">
        <f t="shared" si="8"/>
        <v>1</v>
      </c>
      <c r="E112" s="54">
        <f t="shared" si="10"/>
        <v>1.5909090909090908</v>
      </c>
      <c r="F112" s="52">
        <v>35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1:27" ht="12.75">
      <c r="A113" s="56">
        <f t="shared" si="11"/>
        <v>88</v>
      </c>
      <c r="B113" s="21">
        <f t="shared" si="9"/>
        <v>35</v>
      </c>
      <c r="C113" s="56" t="s">
        <v>137</v>
      </c>
      <c r="D113" s="56">
        <f t="shared" si="8"/>
        <v>1</v>
      </c>
      <c r="E113" s="54">
        <f t="shared" si="10"/>
        <v>1.5909090909090908</v>
      </c>
      <c r="F113" s="52">
        <v>35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1:27" ht="12.75">
      <c r="A114" s="56">
        <f t="shared" si="11"/>
        <v>89</v>
      </c>
      <c r="B114" s="21">
        <f t="shared" si="9"/>
        <v>33</v>
      </c>
      <c r="C114" s="56" t="s">
        <v>138</v>
      </c>
      <c r="D114" s="56">
        <f t="shared" si="8"/>
        <v>1</v>
      </c>
      <c r="E114" s="54">
        <f t="shared" si="10"/>
        <v>1.5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>
        <v>33</v>
      </c>
    </row>
    <row r="115" spans="1:27" ht="12.75">
      <c r="A115" s="56">
        <f t="shared" si="11"/>
        <v>90</v>
      </c>
      <c r="B115" s="21">
        <f t="shared" si="9"/>
        <v>33</v>
      </c>
      <c r="C115" s="52" t="s">
        <v>139</v>
      </c>
      <c r="D115" s="56">
        <f t="shared" si="8"/>
        <v>3</v>
      </c>
      <c r="E115" s="54">
        <f t="shared" si="10"/>
        <v>1.5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>
        <v>10</v>
      </c>
      <c r="W115" s="52"/>
      <c r="X115" s="52">
        <v>12</v>
      </c>
      <c r="Y115" s="52"/>
      <c r="Z115" s="52"/>
      <c r="AA115" s="52">
        <v>11</v>
      </c>
    </row>
    <row r="116" spans="1:27" ht="12.75">
      <c r="A116" s="56">
        <f t="shared" si="11"/>
        <v>91</v>
      </c>
      <c r="B116" s="21">
        <f t="shared" si="9"/>
        <v>32</v>
      </c>
      <c r="C116" s="56" t="s">
        <v>140</v>
      </c>
      <c r="D116" s="56">
        <f t="shared" si="8"/>
        <v>1</v>
      </c>
      <c r="E116" s="54">
        <f t="shared" si="10"/>
        <v>1.4545454545454546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>
        <v>32</v>
      </c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 ht="12.75">
      <c r="A117" s="56">
        <f t="shared" si="11"/>
        <v>92</v>
      </c>
      <c r="B117" s="21">
        <f t="shared" si="9"/>
        <v>32</v>
      </c>
      <c r="C117" s="56" t="s">
        <v>141</v>
      </c>
      <c r="D117" s="56">
        <f t="shared" si="8"/>
        <v>1</v>
      </c>
      <c r="E117" s="54">
        <f t="shared" si="10"/>
        <v>1.4545454545454546</v>
      </c>
      <c r="F117" s="52"/>
      <c r="G117" s="52"/>
      <c r="H117" s="52"/>
      <c r="I117" s="52">
        <v>32</v>
      </c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 ht="12.75">
      <c r="A118" s="56">
        <f t="shared" si="11"/>
        <v>93</v>
      </c>
      <c r="B118" s="21">
        <f t="shared" si="9"/>
        <v>31</v>
      </c>
      <c r="C118" s="56" t="s">
        <v>142</v>
      </c>
      <c r="D118" s="56">
        <f t="shared" si="8"/>
        <v>2</v>
      </c>
      <c r="E118" s="54">
        <f t="shared" si="10"/>
        <v>1.4090909090909092</v>
      </c>
      <c r="F118" s="52">
        <v>15</v>
      </c>
      <c r="G118" s="52"/>
      <c r="H118" s="52"/>
      <c r="I118" s="52">
        <v>16</v>
      </c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</row>
    <row r="119" spans="1:27" ht="12.75">
      <c r="A119" s="56">
        <f t="shared" si="11"/>
        <v>94</v>
      </c>
      <c r="B119" s="21">
        <f t="shared" si="9"/>
        <v>28</v>
      </c>
      <c r="C119" s="56" t="s">
        <v>143</v>
      </c>
      <c r="D119" s="56">
        <f t="shared" si="8"/>
        <v>1</v>
      </c>
      <c r="E119" s="54">
        <f t="shared" si="10"/>
        <v>1.2727272727272727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>
        <v>28</v>
      </c>
    </row>
    <row r="120" spans="1:27" ht="12.75">
      <c r="A120" s="56">
        <f t="shared" si="11"/>
        <v>95</v>
      </c>
      <c r="B120" s="21">
        <f t="shared" si="9"/>
        <v>28</v>
      </c>
      <c r="C120" s="56" t="s">
        <v>144</v>
      </c>
      <c r="D120" s="56">
        <f t="shared" si="8"/>
        <v>2</v>
      </c>
      <c r="E120" s="54">
        <f t="shared" si="10"/>
        <v>1.2727272727272727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>
        <v>16</v>
      </c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>
        <v>12</v>
      </c>
    </row>
    <row r="121" spans="1:27" ht="12.75">
      <c r="A121" s="56">
        <f t="shared" si="11"/>
        <v>96</v>
      </c>
      <c r="B121" s="21">
        <f t="shared" si="9"/>
        <v>26</v>
      </c>
      <c r="C121" s="56" t="s">
        <v>145</v>
      </c>
      <c r="D121" s="56">
        <f t="shared" si="8"/>
        <v>2</v>
      </c>
      <c r="E121" s="54">
        <f t="shared" si="10"/>
        <v>1.1818181818181819</v>
      </c>
      <c r="F121" s="52">
        <v>10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>
        <v>16</v>
      </c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 ht="12.75">
      <c r="A122" s="56">
        <f t="shared" si="11"/>
        <v>97</v>
      </c>
      <c r="B122" s="21">
        <f t="shared" si="9"/>
        <v>25</v>
      </c>
      <c r="C122" s="56" t="s">
        <v>146</v>
      </c>
      <c r="D122" s="56">
        <f t="shared" si="8"/>
        <v>1</v>
      </c>
      <c r="E122" s="54">
        <f t="shared" si="10"/>
        <v>1.1363636363636365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>
        <v>25</v>
      </c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 ht="12.75">
      <c r="A123" s="56">
        <f t="shared" si="11"/>
        <v>98</v>
      </c>
      <c r="B123" s="21">
        <f t="shared" si="9"/>
        <v>25</v>
      </c>
      <c r="C123" s="52" t="s">
        <v>147</v>
      </c>
      <c r="D123" s="56">
        <f t="shared" si="8"/>
        <v>2</v>
      </c>
      <c r="E123" s="54">
        <f t="shared" si="10"/>
        <v>1.1363636363636365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11</v>
      </c>
      <c r="Z123" s="52"/>
      <c r="AA123" s="52">
        <v>14</v>
      </c>
    </row>
    <row r="124" spans="1:27" ht="12.75">
      <c r="A124" s="56">
        <f t="shared" si="11"/>
        <v>99</v>
      </c>
      <c r="B124" s="21">
        <f t="shared" si="9"/>
        <v>23</v>
      </c>
      <c r="C124" s="56" t="s">
        <v>148</v>
      </c>
      <c r="D124" s="56">
        <f t="shared" si="8"/>
        <v>2</v>
      </c>
      <c r="E124" s="54">
        <f t="shared" si="10"/>
        <v>1.0454545454545454</v>
      </c>
      <c r="F124" s="52"/>
      <c r="G124" s="52"/>
      <c r="H124" s="52"/>
      <c r="I124" s="52"/>
      <c r="J124" s="52"/>
      <c r="K124" s="52"/>
      <c r="L124" s="52"/>
      <c r="M124" s="52"/>
      <c r="N124" s="52">
        <v>10</v>
      </c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>
        <v>13</v>
      </c>
    </row>
    <row r="125" spans="1:27" ht="12.75">
      <c r="A125" s="56">
        <f t="shared" si="11"/>
        <v>100</v>
      </c>
      <c r="B125" s="21">
        <f t="shared" si="9"/>
        <v>23</v>
      </c>
      <c r="C125" s="56" t="s">
        <v>149</v>
      </c>
      <c r="D125" s="56">
        <f t="shared" si="8"/>
        <v>2</v>
      </c>
      <c r="E125" s="54">
        <f t="shared" si="10"/>
        <v>1.0454545454545454</v>
      </c>
      <c r="F125" s="52"/>
      <c r="G125" s="52"/>
      <c r="H125" s="52">
        <v>13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>
        <v>10</v>
      </c>
    </row>
    <row r="126" spans="1:27" ht="12.75">
      <c r="A126" s="56">
        <f t="shared" si="11"/>
        <v>101</v>
      </c>
      <c r="B126" s="21">
        <f t="shared" si="9"/>
        <v>19</v>
      </c>
      <c r="C126" s="56" t="s">
        <v>150</v>
      </c>
      <c r="D126" s="56">
        <f t="shared" si="8"/>
        <v>1</v>
      </c>
      <c r="E126" s="54">
        <f t="shared" si="10"/>
        <v>0.8636363636363636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>
        <v>19</v>
      </c>
      <c r="Y126" s="52"/>
      <c r="Z126" s="52"/>
      <c r="AA126" s="52"/>
    </row>
    <row r="127" spans="1:27" ht="12.75">
      <c r="A127" s="56">
        <f t="shared" si="11"/>
        <v>102</v>
      </c>
      <c r="B127" s="21">
        <f t="shared" si="9"/>
        <v>18</v>
      </c>
      <c r="C127" s="56" t="s">
        <v>151</v>
      </c>
      <c r="D127" s="56">
        <f t="shared" si="8"/>
        <v>1</v>
      </c>
      <c r="E127" s="54">
        <f t="shared" si="10"/>
        <v>0.8181818181818182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>
        <v>18</v>
      </c>
    </row>
    <row r="128" spans="1:27" ht="12.75">
      <c r="A128" s="56">
        <f t="shared" si="11"/>
        <v>103</v>
      </c>
      <c r="B128" s="21">
        <f t="shared" si="9"/>
        <v>18</v>
      </c>
      <c r="C128" s="52" t="s">
        <v>152</v>
      </c>
      <c r="D128" s="56">
        <f t="shared" si="8"/>
        <v>1</v>
      </c>
      <c r="E128" s="54">
        <f t="shared" si="10"/>
        <v>0.8181818181818182</v>
      </c>
      <c r="F128" s="52">
        <v>18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 ht="12.75">
      <c r="A129" s="56">
        <f t="shared" si="11"/>
        <v>104</v>
      </c>
      <c r="B129" s="21">
        <f t="shared" si="9"/>
        <v>17</v>
      </c>
      <c r="C129" s="52" t="s">
        <v>153</v>
      </c>
      <c r="D129" s="56">
        <f t="shared" si="8"/>
        <v>1</v>
      </c>
      <c r="E129" s="54">
        <f t="shared" si="10"/>
        <v>0.7727272727272727</v>
      </c>
      <c r="F129" s="52">
        <v>17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27" ht="12.75">
      <c r="A130" s="56">
        <f t="shared" si="11"/>
        <v>105</v>
      </c>
      <c r="B130" s="21">
        <f t="shared" si="9"/>
        <v>17</v>
      </c>
      <c r="C130" s="56" t="s">
        <v>154</v>
      </c>
      <c r="D130" s="56">
        <f t="shared" si="8"/>
        <v>1</v>
      </c>
      <c r="E130" s="54">
        <f t="shared" si="10"/>
        <v>0.7727272727272727</v>
      </c>
      <c r="F130" s="52">
        <v>17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1:27" ht="12.75">
      <c r="A131" s="56">
        <f t="shared" si="11"/>
        <v>106</v>
      </c>
      <c r="B131" s="21">
        <f t="shared" si="9"/>
        <v>15</v>
      </c>
      <c r="C131" s="56" t="s">
        <v>155</v>
      </c>
      <c r="D131" s="56">
        <f t="shared" si="8"/>
        <v>1</v>
      </c>
      <c r="E131" s="54">
        <f t="shared" si="10"/>
        <v>0.6818181818181818</v>
      </c>
      <c r="F131" s="52">
        <v>15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ht="12.75">
      <c r="A132" s="56">
        <f t="shared" si="11"/>
        <v>107</v>
      </c>
      <c r="B132" s="21">
        <f t="shared" si="9"/>
        <v>15</v>
      </c>
      <c r="C132" s="56" t="s">
        <v>156</v>
      </c>
      <c r="D132" s="56">
        <f t="shared" si="8"/>
        <v>1</v>
      </c>
      <c r="E132" s="54">
        <f t="shared" si="10"/>
        <v>0.6818181818181818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>
        <v>15</v>
      </c>
    </row>
    <row r="133" spans="1:27" ht="12.75">
      <c r="A133" s="56">
        <f t="shared" si="11"/>
        <v>108</v>
      </c>
      <c r="B133" s="21">
        <f t="shared" si="9"/>
        <v>14</v>
      </c>
      <c r="C133" s="56" t="s">
        <v>157</v>
      </c>
      <c r="D133" s="56">
        <f t="shared" si="8"/>
        <v>1</v>
      </c>
      <c r="E133" s="54">
        <f t="shared" si="10"/>
        <v>0.6363636363636364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>
        <v>14</v>
      </c>
      <c r="W133" s="52"/>
      <c r="X133" s="52"/>
      <c r="Y133" s="52"/>
      <c r="Z133" s="52"/>
      <c r="AA133" s="52"/>
    </row>
    <row r="134" spans="1:27" ht="12.75">
      <c r="A134" s="56">
        <f t="shared" si="11"/>
        <v>109</v>
      </c>
      <c r="B134" s="21">
        <f t="shared" si="9"/>
        <v>13</v>
      </c>
      <c r="C134" s="56" t="s">
        <v>158</v>
      </c>
      <c r="D134" s="56">
        <f t="shared" si="8"/>
        <v>1</v>
      </c>
      <c r="E134" s="54">
        <f t="shared" si="10"/>
        <v>0.5909090909090909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>
        <v>13</v>
      </c>
      <c r="U134" s="52"/>
      <c r="V134" s="52"/>
      <c r="W134" s="52"/>
      <c r="X134" s="52"/>
      <c r="Y134" s="52"/>
      <c r="Z134" s="52"/>
      <c r="AA134" s="52"/>
    </row>
    <row r="135" spans="1:27" ht="12.75">
      <c r="A135" s="56">
        <f t="shared" si="11"/>
        <v>110</v>
      </c>
      <c r="B135" s="21">
        <f t="shared" si="9"/>
        <v>13</v>
      </c>
      <c r="C135" s="56" t="s">
        <v>159</v>
      </c>
      <c r="D135" s="56">
        <f t="shared" si="8"/>
        <v>1</v>
      </c>
      <c r="E135" s="54">
        <f t="shared" si="10"/>
        <v>0.5909090909090909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>
        <v>13</v>
      </c>
      <c r="W135" s="52"/>
      <c r="X135" s="52"/>
      <c r="Y135" s="52"/>
      <c r="Z135" s="52"/>
      <c r="AA135" s="52"/>
    </row>
    <row r="136" spans="1:27" ht="12.75">
      <c r="A136" s="56">
        <f t="shared" si="11"/>
        <v>111</v>
      </c>
      <c r="B136" s="21">
        <f t="shared" si="9"/>
        <v>13</v>
      </c>
      <c r="C136" s="56" t="s">
        <v>160</v>
      </c>
      <c r="D136" s="56">
        <f t="shared" si="8"/>
        <v>1</v>
      </c>
      <c r="E136" s="54">
        <f t="shared" si="10"/>
        <v>0.5909090909090909</v>
      </c>
      <c r="F136" s="52"/>
      <c r="G136" s="52"/>
      <c r="H136" s="52"/>
      <c r="I136" s="52">
        <v>13</v>
      </c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ht="12.75">
      <c r="A137" s="56">
        <f t="shared" si="11"/>
        <v>112</v>
      </c>
      <c r="B137" s="21">
        <f t="shared" si="9"/>
        <v>12</v>
      </c>
      <c r="C137" s="56" t="s">
        <v>161</v>
      </c>
      <c r="D137" s="56">
        <f t="shared" si="8"/>
        <v>1</v>
      </c>
      <c r="E137" s="54">
        <f t="shared" si="10"/>
        <v>0.5454545454545454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>
        <v>12</v>
      </c>
    </row>
    <row r="138" spans="1:27" ht="12.75">
      <c r="A138" s="56">
        <f t="shared" si="11"/>
        <v>113</v>
      </c>
      <c r="B138" s="21">
        <f t="shared" si="9"/>
        <v>11</v>
      </c>
      <c r="C138" s="52" t="s">
        <v>162</v>
      </c>
      <c r="D138" s="56">
        <f t="shared" si="8"/>
        <v>1</v>
      </c>
      <c r="E138" s="54">
        <f t="shared" si="10"/>
        <v>0.5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>
        <v>11</v>
      </c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ht="12.75">
      <c r="A139" s="56">
        <f t="shared" si="11"/>
        <v>114</v>
      </c>
      <c r="B139" s="21">
        <f t="shared" si="9"/>
        <v>11</v>
      </c>
      <c r="C139" s="56" t="s">
        <v>163</v>
      </c>
      <c r="D139" s="56">
        <f t="shared" si="8"/>
        <v>1</v>
      </c>
      <c r="E139" s="54">
        <f t="shared" si="10"/>
        <v>0.5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>
        <v>11</v>
      </c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ht="12.75">
      <c r="A140" s="56">
        <f t="shared" si="11"/>
        <v>115</v>
      </c>
      <c r="B140" s="21">
        <f t="shared" si="9"/>
        <v>10</v>
      </c>
      <c r="C140" s="56" t="s">
        <v>164</v>
      </c>
      <c r="D140" s="56">
        <f t="shared" si="8"/>
        <v>1</v>
      </c>
      <c r="E140" s="54">
        <f t="shared" si="10"/>
        <v>0.45454545454545453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>
        <v>10</v>
      </c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ht="12.75">
      <c r="A141" s="56">
        <f t="shared" si="11"/>
        <v>116</v>
      </c>
      <c r="B141" s="21">
        <f t="shared" si="9"/>
        <v>10</v>
      </c>
      <c r="C141" s="56" t="s">
        <v>165</v>
      </c>
      <c r="D141" s="56">
        <f t="shared" si="8"/>
        <v>1</v>
      </c>
      <c r="E141" s="54">
        <f t="shared" si="10"/>
        <v>0.45454545454545453</v>
      </c>
      <c r="F141" s="52">
        <v>10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1:27" ht="12.75">
      <c r="A142" s="56">
        <f t="shared" si="11"/>
        <v>117</v>
      </c>
      <c r="B142" s="21">
        <f t="shared" si="9"/>
        <v>10</v>
      </c>
      <c r="C142" s="56" t="s">
        <v>166</v>
      </c>
      <c r="D142" s="56">
        <f t="shared" si="8"/>
        <v>1</v>
      </c>
      <c r="E142" s="54">
        <f t="shared" si="10"/>
        <v>0.45454545454545453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>
        <v>10</v>
      </c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1:27" ht="12.75">
      <c r="A143" s="56">
        <f t="shared" si="11"/>
        <v>118</v>
      </c>
      <c r="B143" s="21">
        <f t="shared" si="9"/>
        <v>10</v>
      </c>
      <c r="C143" s="56" t="s">
        <v>167</v>
      </c>
      <c r="D143" s="56">
        <f t="shared" si="8"/>
        <v>1</v>
      </c>
      <c r="E143" s="54">
        <f t="shared" si="10"/>
        <v>0.45454545454545453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>
        <v>10</v>
      </c>
      <c r="V143" s="52"/>
      <c r="W143" s="52"/>
      <c r="X143" s="52"/>
      <c r="Y143" s="52"/>
      <c r="Z143" s="52"/>
      <c r="AA143" s="52"/>
    </row>
    <row r="144" spans="1:27" ht="12.75">
      <c r="A144" s="56">
        <f t="shared" si="11"/>
        <v>119</v>
      </c>
      <c r="B144" s="21">
        <f t="shared" si="9"/>
        <v>10</v>
      </c>
      <c r="C144" s="56" t="s">
        <v>168</v>
      </c>
      <c r="D144" s="56">
        <f t="shared" si="8"/>
        <v>1</v>
      </c>
      <c r="E144" s="54">
        <f t="shared" si="10"/>
        <v>0.45454545454545453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>
        <v>10</v>
      </c>
    </row>
    <row r="145" spans="1:27" ht="12.75">
      <c r="A145" s="56">
        <f t="shared" si="11"/>
        <v>120</v>
      </c>
      <c r="B145" s="21">
        <f t="shared" si="9"/>
        <v>10</v>
      </c>
      <c r="C145" s="56" t="s">
        <v>169</v>
      </c>
      <c r="D145" s="56">
        <f t="shared" si="8"/>
        <v>1</v>
      </c>
      <c r="E145" s="54">
        <f t="shared" si="10"/>
        <v>0.45454545454545453</v>
      </c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>
        <v>10</v>
      </c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ht="12.75">
      <c r="A146" s="56">
        <f t="shared" si="11"/>
        <v>121</v>
      </c>
      <c r="B146" s="21">
        <f t="shared" si="9"/>
        <v>10</v>
      </c>
      <c r="C146" s="56" t="s">
        <v>170</v>
      </c>
      <c r="D146" s="56">
        <f t="shared" si="8"/>
        <v>1</v>
      </c>
      <c r="E146" s="54">
        <f t="shared" si="10"/>
        <v>0.45454545454545453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>
        <v>10</v>
      </c>
      <c r="V146" s="52"/>
      <c r="W146" s="52"/>
      <c r="X146" s="52"/>
      <c r="Y146" s="52"/>
      <c r="Z146" s="52"/>
      <c r="AA146" s="52"/>
    </row>
    <row r="147" spans="1:27" ht="12.75" hidden="1">
      <c r="A147" s="56">
        <f t="shared" si="11"/>
        <v>122</v>
      </c>
      <c r="B147" s="21">
        <f t="shared" si="9"/>
        <v>0</v>
      </c>
      <c r="C147" s="52" t="s">
        <v>171</v>
      </c>
      <c r="D147" s="56">
        <f t="shared" si="8"/>
        <v>0</v>
      </c>
      <c r="E147" s="54">
        <f t="shared" si="10"/>
        <v>0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ht="12.75" hidden="1">
      <c r="A148" s="56">
        <f t="shared" si="11"/>
        <v>123</v>
      </c>
      <c r="B148" s="21">
        <f t="shared" si="9"/>
        <v>0</v>
      </c>
      <c r="C148" s="56" t="s">
        <v>172</v>
      </c>
      <c r="D148" s="56">
        <f t="shared" si="8"/>
        <v>0</v>
      </c>
      <c r="E148" s="54">
        <f t="shared" si="10"/>
        <v>0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ht="12.75">
      <c r="A149" s="56"/>
      <c r="B149" s="21"/>
      <c r="C149" s="56"/>
      <c r="D149" s="56"/>
      <c r="E149" s="54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s="63" customFormat="1" ht="15">
      <c r="A150" s="59"/>
      <c r="B150" s="60">
        <f>SUM((F150:AC150))</f>
        <v>4164</v>
      </c>
      <c r="C150" s="59" t="s">
        <v>173</v>
      </c>
      <c r="D150" s="59"/>
      <c r="E150" s="61">
        <f>SUM(B150/$D$24)</f>
        <v>189.27272727272728</v>
      </c>
      <c r="F150" s="62">
        <f>(330+370)</f>
        <v>700</v>
      </c>
      <c r="G150" s="62">
        <v>64</v>
      </c>
      <c r="H150" s="62">
        <f>(34+29+5)</f>
        <v>68</v>
      </c>
      <c r="I150" s="62">
        <f>(169+48+96)</f>
        <v>313</v>
      </c>
      <c r="J150" s="62">
        <f>(17+38)</f>
        <v>55</v>
      </c>
      <c r="K150" s="62">
        <f>(58+11+43-11)</f>
        <v>101</v>
      </c>
      <c r="L150" s="62">
        <f>(47+64)</f>
        <v>111</v>
      </c>
      <c r="M150" s="62">
        <f>(30+28)</f>
        <v>58</v>
      </c>
      <c r="N150" s="62">
        <f>(16+32)</f>
        <v>48</v>
      </c>
      <c r="O150" s="62">
        <f>(31+31)</f>
        <v>62</v>
      </c>
      <c r="P150" s="62">
        <f>(60+73+220)</f>
        <v>353</v>
      </c>
      <c r="Q150" s="62">
        <f>(33+5)</f>
        <v>38</v>
      </c>
      <c r="R150" s="62">
        <f>(91+42+75)</f>
        <v>208</v>
      </c>
      <c r="S150" s="62">
        <f>(24+32)</f>
        <v>56</v>
      </c>
      <c r="T150" s="62">
        <f>(35+134)</f>
        <v>169</v>
      </c>
      <c r="U150" s="62">
        <f>(429+63)</f>
        <v>492</v>
      </c>
      <c r="V150" s="62">
        <f>(99+86)</f>
        <v>185</v>
      </c>
      <c r="W150" s="62">
        <f>(91+57)</f>
        <v>148</v>
      </c>
      <c r="X150" s="62">
        <f>(43+52)</f>
        <v>95</v>
      </c>
      <c r="Y150" s="62">
        <f>(53+12)</f>
        <v>65</v>
      </c>
      <c r="Z150" s="62">
        <f>(57+20)</f>
        <v>77</v>
      </c>
      <c r="AA150" s="62">
        <f>(228+88+382)</f>
        <v>698</v>
      </c>
    </row>
    <row r="151" spans="1:27" s="63" customFormat="1" ht="15">
      <c r="A151" s="59"/>
      <c r="B151" s="60"/>
      <c r="C151" s="59"/>
      <c r="D151" s="59"/>
      <c r="E151" s="61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</row>
    <row r="152" spans="1:27" s="63" customFormat="1" ht="15">
      <c r="A152" s="59"/>
      <c r="B152" s="60">
        <f>SUM((F152:AC152))</f>
        <v>1434</v>
      </c>
      <c r="C152" s="59" t="s">
        <v>174</v>
      </c>
      <c r="D152" s="59"/>
      <c r="E152" s="61">
        <f>SUM(B152/$D$24)</f>
        <v>65.18181818181819</v>
      </c>
      <c r="F152" s="62">
        <v>0</v>
      </c>
      <c r="G152" s="62">
        <v>7</v>
      </c>
      <c r="H152" s="62">
        <v>36</v>
      </c>
      <c r="I152" s="62">
        <v>28</v>
      </c>
      <c r="J152" s="62">
        <v>9</v>
      </c>
      <c r="K152" s="59">
        <v>194</v>
      </c>
      <c r="L152" s="62">
        <v>81</v>
      </c>
      <c r="M152" s="62">
        <v>55</v>
      </c>
      <c r="N152" s="59">
        <v>37</v>
      </c>
      <c r="O152" s="62">
        <v>123</v>
      </c>
      <c r="P152" s="62">
        <v>64</v>
      </c>
      <c r="Q152" s="62">
        <v>51</v>
      </c>
      <c r="R152" s="62">
        <v>28</v>
      </c>
      <c r="S152" s="62">
        <v>55</v>
      </c>
      <c r="T152" s="62">
        <v>39</v>
      </c>
      <c r="U152" s="62">
        <v>63</v>
      </c>
      <c r="V152" s="59">
        <v>26</v>
      </c>
      <c r="W152" s="62">
        <v>113</v>
      </c>
      <c r="X152" s="62">
        <v>40</v>
      </c>
      <c r="Y152" s="62">
        <v>165</v>
      </c>
      <c r="Z152" s="62">
        <v>220</v>
      </c>
      <c r="AA152" s="62">
        <v>0</v>
      </c>
    </row>
    <row r="153" spans="1:27" s="63" customFormat="1" ht="15">
      <c r="A153" s="59"/>
      <c r="B153" s="60"/>
      <c r="C153" s="59" t="s">
        <v>175</v>
      </c>
      <c r="D153" s="59"/>
      <c r="E153" s="64">
        <f>SUM(F153:AA153)</f>
        <v>48265</v>
      </c>
      <c r="F153" s="65">
        <f>(F152+F24)</f>
        <v>3876</v>
      </c>
      <c r="G153" s="65">
        <f>(G152+G24)</f>
        <v>1934</v>
      </c>
      <c r="H153" s="65">
        <f aca="true" t="shared" si="12" ref="H153:AA153">(H152+H24)</f>
        <v>1837</v>
      </c>
      <c r="I153" s="65">
        <f t="shared" si="12"/>
        <v>2088</v>
      </c>
      <c r="J153" s="65">
        <f t="shared" si="12"/>
        <v>967</v>
      </c>
      <c r="K153" s="65">
        <f t="shared" si="12"/>
        <v>2092</v>
      </c>
      <c r="L153" s="65">
        <f t="shared" si="12"/>
        <v>1638</v>
      </c>
      <c r="M153" s="65">
        <f t="shared" si="12"/>
        <v>1987</v>
      </c>
      <c r="N153" s="65">
        <f t="shared" si="12"/>
        <v>1227</v>
      </c>
      <c r="O153" s="65">
        <f t="shared" si="12"/>
        <v>2125</v>
      </c>
      <c r="P153" s="65">
        <f t="shared" si="12"/>
        <v>2986</v>
      </c>
      <c r="Q153" s="65">
        <f t="shared" si="12"/>
        <v>2457</v>
      </c>
      <c r="R153" s="65">
        <f t="shared" si="12"/>
        <v>2331</v>
      </c>
      <c r="S153" s="65">
        <f t="shared" si="12"/>
        <v>1823</v>
      </c>
      <c r="T153" s="65">
        <f t="shared" si="12"/>
        <v>2124</v>
      </c>
      <c r="U153" s="65">
        <f t="shared" si="12"/>
        <v>2198</v>
      </c>
      <c r="V153" s="65">
        <f t="shared" si="12"/>
        <v>2231</v>
      </c>
      <c r="W153" s="65">
        <f t="shared" si="12"/>
        <v>2207</v>
      </c>
      <c r="X153" s="65">
        <f t="shared" si="12"/>
        <v>1842</v>
      </c>
      <c r="Y153" s="65">
        <f t="shared" si="12"/>
        <v>1947</v>
      </c>
      <c r="Z153" s="65">
        <f t="shared" si="12"/>
        <v>2744</v>
      </c>
      <c r="AA153" s="65">
        <f t="shared" si="12"/>
        <v>3604</v>
      </c>
    </row>
    <row r="154" spans="1:5" ht="12.75">
      <c r="A154" s="4" t="s">
        <v>176</v>
      </c>
      <c r="B154" s="17"/>
      <c r="E154" s="66"/>
    </row>
    <row r="155" spans="1:2" s="67" customFormat="1" ht="18">
      <c r="A155" s="67" t="s">
        <v>177</v>
      </c>
      <c r="B155" s="67" t="s">
        <v>178</v>
      </c>
    </row>
    <row r="156" ht="18">
      <c r="B156" s="67" t="s">
        <v>179</v>
      </c>
    </row>
    <row r="158" spans="2:10" ht="18">
      <c r="B158" s="68" t="s">
        <v>180</v>
      </c>
      <c r="I158" s="4" t="s">
        <v>181</v>
      </c>
      <c r="J158" s="69">
        <f>(200*100/2328*-1)</f>
        <v>-8.59106529209622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- Scarpaza 2012-2013</dc:title>
  <dc:subject/>
  <dc:creator>Silvan</dc:creator>
  <cp:keywords/>
  <dc:description/>
  <cp:lastModifiedBy>Carlo</cp:lastModifiedBy>
  <dcterms:created xsi:type="dcterms:W3CDTF">2013-09-07T15:24:06Z</dcterms:created>
  <dcterms:modified xsi:type="dcterms:W3CDTF">2013-09-10T12:11:08Z</dcterms:modified>
  <cp:category/>
  <cp:version/>
  <cp:contentType/>
  <cp:contentStatus/>
</cp:coreProperties>
</file>